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095B0FC9-B528-4713-AE8A-11CCEE67D4C1}" xr6:coauthVersionLast="47" xr6:coauthVersionMax="47" xr10:uidLastSave="{00000000-0000-0000-0000-000000000000}"/>
  <bookViews>
    <workbookView xWindow="-28920" yWindow="-120" windowWidth="29040" windowHeight="15720" tabRatio="885" activeTab="5" xr2:uid="{00000000-000D-0000-FFFF-FFFF00000000}"/>
  </bookViews>
  <sheets>
    <sheet name="Cover" sheetId="7" r:id="rId1"/>
    <sheet name="Recommendation Summary" sheetId="20" r:id="rId2"/>
    <sheet name="Analyst Recommendation" sheetId="18" r:id="rId3"/>
    <sheet name="Consensus Estimate (FY)" sheetId="19" r:id="rId4"/>
    <sheet name="Consensus Estimate (2Q)" sheetId="21" r:id="rId5"/>
    <sheet name="Consensus Estimate (1H)" sheetId="22" r:id="rId6"/>
  </sheets>
  <definedNames>
    <definedName name="CIQWBGuid" hidden="1">"26e9d7fb-7714-43db-8d86-0ed863944ad8"</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45301.3408564815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2">'Analyst Recommendation'!$A$1:$D$34</definedName>
    <definedName name="_xlnm.Print_Area" localSheetId="5">'Consensus Estimate (1H)'!$A$1:$I$30</definedName>
    <definedName name="_xlnm.Print_Area" localSheetId="4">'Consensus Estimate (2Q)'!$A$1:$I$30</definedName>
    <definedName name="_xlnm.Print_Area" localSheetId="3">'Consensus Estimate (FY)'!$A$1:$I$30</definedName>
    <definedName name="_xlnm.Print_Area" localSheetId="0">Cover!$A$1:$P$26</definedName>
    <definedName name="_xlnm.Print_Area" localSheetId="1">'Recommendation Summary'!$A$1:$F$20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21" l="1"/>
  <c r="F14" i="21"/>
  <c r="F11" i="21"/>
  <c r="D21" i="21"/>
  <c r="F21" i="22"/>
  <c r="E21" i="22"/>
  <c r="I8" i="22"/>
  <c r="G11" i="22"/>
  <c r="F11" i="22"/>
  <c r="G21" i="22" l="1"/>
  <c r="H11" i="21"/>
  <c r="H8" i="21"/>
  <c r="G11" i="21"/>
  <c r="E11" i="22"/>
  <c r="D8" i="22"/>
  <c r="C11" i="21"/>
  <c r="E11" i="21"/>
  <c r="D11" i="21"/>
  <c r="H11" i="22"/>
  <c r="D14" i="21"/>
  <c r="H14" i="22"/>
  <c r="E8" i="21"/>
  <c r="D21" i="22"/>
  <c r="H21" i="22"/>
  <c r="C14" i="21"/>
  <c r="E8" i="22"/>
  <c r="G14" i="22"/>
  <c r="G14" i="21"/>
  <c r="E21" i="21"/>
  <c r="F8" i="22"/>
  <c r="F14" i="22"/>
  <c r="G8" i="21"/>
  <c r="G8" i="22"/>
  <c r="E14" i="21"/>
  <c r="H21" i="21"/>
  <c r="D8" i="21"/>
  <c r="G21" i="21"/>
  <c r="F21" i="21"/>
  <c r="F8" i="21"/>
  <c r="C21" i="21"/>
  <c r="H8" i="22"/>
  <c r="E14" i="22"/>
  <c r="D14" i="22"/>
  <c r="D11" i="22"/>
  <c r="C21" i="22" l="1"/>
  <c r="C14" i="22"/>
  <c r="C11" i="22"/>
  <c r="I21" i="21"/>
  <c r="I11" i="21"/>
  <c r="I14" i="21" l="1"/>
  <c r="I8" i="21"/>
  <c r="I11" i="22" l="1"/>
  <c r="I14" i="22" l="1"/>
  <c r="I21" i="22"/>
  <c r="I27" i="19" l="1"/>
  <c r="I24" i="19"/>
  <c r="J11" i="19"/>
  <c r="B15" i="20"/>
  <c r="I11" i="19" l="1"/>
  <c r="J24" i="19"/>
  <c r="J27" i="19"/>
  <c r="J21" i="19"/>
  <c r="I14" i="19"/>
  <c r="J14" i="19"/>
  <c r="I8" i="19"/>
  <c r="J8" i="19"/>
  <c r="I21" i="19"/>
</calcChain>
</file>

<file path=xl/sharedStrings.xml><?xml version="1.0" encoding="utf-8"?>
<sst xmlns="http://schemas.openxmlformats.org/spreadsheetml/2006/main" count="181" uniqueCount="102">
  <si>
    <t>EBIT</t>
  </si>
  <si>
    <t>Selected Financial Measures</t>
  </si>
  <si>
    <t>Analyst Recommendation</t>
  </si>
  <si>
    <t>Contributor</t>
  </si>
  <si>
    <t>Analyst</t>
  </si>
  <si>
    <t>Date</t>
  </si>
  <si>
    <t>Recommendation Summary</t>
  </si>
  <si>
    <t>Hold</t>
  </si>
  <si>
    <t>Indicator</t>
  </si>
  <si>
    <t>Value</t>
  </si>
  <si>
    <t>Number of "Buy" recommendations</t>
  </si>
  <si>
    <t>Total number of recommendations</t>
  </si>
  <si>
    <t>Number of "Hold" recommendations</t>
  </si>
  <si>
    <t>Target stock price</t>
  </si>
  <si>
    <t>Recommendation</t>
  </si>
  <si>
    <t>Buy</t>
  </si>
  <si>
    <t>Revenues</t>
  </si>
  <si>
    <t>Capital Expenditure</t>
  </si>
  <si>
    <t>% on Revenues</t>
  </si>
  <si>
    <t>Year over Year Growth</t>
  </si>
  <si>
    <t>Analyst Coverage data are not to be interpreted as a recommendation or solicitation to buy, maintain or sell Pirelli shares.</t>
  </si>
  <si>
    <t>Analyst Coverage data are published periodically on the Pirelli website from the Investor Relations team and are provided for information purposes only.</t>
  </si>
  <si>
    <r>
      <t xml:space="preserve">Adjusted EBITDA </t>
    </r>
    <r>
      <rPr>
        <b/>
        <vertAlign val="superscript"/>
        <sz val="10"/>
        <color theme="1"/>
        <rFont val="Arial"/>
        <family val="2"/>
      </rPr>
      <t>(</t>
    </r>
    <r>
      <rPr>
        <b/>
        <vertAlign val="superscript"/>
        <sz val="10"/>
        <color rgb="FFE22526"/>
        <rFont val="Arial"/>
        <family val="2"/>
      </rPr>
      <t>1</t>
    </r>
    <r>
      <rPr>
        <b/>
        <vertAlign val="superscript"/>
        <sz val="10"/>
        <color theme="1"/>
        <rFont val="Arial"/>
        <family val="2"/>
      </rPr>
      <t>)</t>
    </r>
  </si>
  <si>
    <r>
      <t xml:space="preserve">Adjusted EBIT </t>
    </r>
    <r>
      <rPr>
        <b/>
        <vertAlign val="superscript"/>
        <sz val="10"/>
        <color theme="1"/>
        <rFont val="Arial"/>
        <family val="2"/>
      </rPr>
      <t>(</t>
    </r>
    <r>
      <rPr>
        <b/>
        <vertAlign val="superscript"/>
        <sz val="10"/>
        <color rgb="FFE22526"/>
        <rFont val="Arial"/>
        <family val="2"/>
      </rPr>
      <t>2</t>
    </r>
    <r>
      <rPr>
        <b/>
        <vertAlign val="superscript"/>
        <sz val="10"/>
        <color theme="1"/>
        <rFont val="Arial"/>
        <family val="2"/>
      </rPr>
      <t>)</t>
    </r>
  </si>
  <si>
    <r>
      <rPr>
        <sz val="9.1999999999999993"/>
        <color rgb="FFE22526"/>
        <rFont val="Arial"/>
        <family val="2"/>
      </rPr>
      <t>1</t>
    </r>
    <r>
      <rPr>
        <sz val="8"/>
        <color theme="1"/>
        <rFont val="Arial"/>
        <family val="2"/>
        <scheme val="minor"/>
      </rPr>
      <t>. Adjusted EBITDA: calculated by adjusting EBITDA for non-recurring and restructuring expenses</t>
    </r>
  </si>
  <si>
    <r>
      <rPr>
        <sz val="9.1999999999999993"/>
        <color rgb="FFE22526"/>
        <rFont val="Arial"/>
        <family val="2"/>
      </rPr>
      <t>2</t>
    </r>
    <r>
      <rPr>
        <sz val="8"/>
        <color theme="1"/>
        <rFont val="Arial"/>
        <family val="2"/>
        <scheme val="minor"/>
      </rPr>
      <t>. Adjusted EBIT: calculating by adjusting Operating profit (EBIT) for amortization of intangible assets included in PPA, non-recurring and restructuring expenses</t>
    </r>
  </si>
  <si>
    <t>Disclaimer</t>
  </si>
  <si>
    <t>€ million</t>
  </si>
  <si>
    <t>Publication of the Analyst Coverage data on the Pirelli website does not mean that the Company or its management shares the view, forecasts, recommendations or implications expressed by the brokers / analysts. The Company takes no responsibility for the completeness and reliability of the Analyst Coverage data.</t>
  </si>
  <si>
    <t>Data contained in the present document are calculated by the Company as a simple average of the latest estimates (research / model) shared with Pirelli from a sample of financial analysts who cover the stock. The aforementioned sample could be edited without prior notification, and the detailed list of the analysts who authorized Pirelli to publish the recommendation is available in this document.</t>
  </si>
  <si>
    <t>Consensus Estimates (FY)</t>
  </si>
  <si>
    <t>Consensus Estimate FY</t>
  </si>
  <si>
    <t>Consensus</t>
  </si>
  <si>
    <t>Net Financial Position</t>
  </si>
  <si>
    <t>FY 2019 A</t>
  </si>
  <si>
    <t>Net Income</t>
  </si>
  <si>
    <t>FY 2020 A</t>
  </si>
  <si>
    <t>on adj. EBITDA</t>
  </si>
  <si>
    <t>FY 2021 A</t>
  </si>
  <si>
    <t>Net Cash Flow before Dividends</t>
  </si>
  <si>
    <t>FY 2022 A</t>
  </si>
  <si>
    <t>FY 2025 E</t>
  </si>
  <si>
    <t>FY 2023 A</t>
  </si>
  <si>
    <t>Number of "Sell" recommendations</t>
  </si>
  <si>
    <t>Sell</t>
  </si>
  <si>
    <t>FY 2024 A</t>
  </si>
  <si>
    <t>FY 2026 E</t>
  </si>
  <si>
    <t xml:space="preserve"> Latest update: 22 July, 2025</t>
  </si>
  <si>
    <t>Consensus Estimates (2Q)</t>
  </si>
  <si>
    <t>Consensus Estimates (1H)</t>
  </si>
  <si>
    <t>2Q 2019 A</t>
  </si>
  <si>
    <t>2Q 2020 A</t>
  </si>
  <si>
    <t>2Q 2021 A</t>
  </si>
  <si>
    <t>2Q 2022 A</t>
  </si>
  <si>
    <t>2Q 2023 A</t>
  </si>
  <si>
    <t>n.m.</t>
  </si>
  <si>
    <t>2Q 2024 A</t>
  </si>
  <si>
    <t>2Q 2025 E</t>
  </si>
  <si>
    <t>1H 2019 A</t>
  </si>
  <si>
    <t>1H 2020 A</t>
  </si>
  <si>
    <t>1H 2021 A</t>
  </si>
  <si>
    <t>1H 2022 A</t>
  </si>
  <si>
    <t>1H 2023 A</t>
  </si>
  <si>
    <t>1H 2025 E</t>
  </si>
  <si>
    <t>Alpha Value</t>
  </si>
  <si>
    <t>Adrien Brasey</t>
  </si>
  <si>
    <t>Add</t>
  </si>
  <si>
    <t>Banca Akros</t>
  </si>
  <si>
    <t>Gianmarco Bonacina</t>
  </si>
  <si>
    <t>Neutral</t>
  </si>
  <si>
    <t>Bernstein</t>
  </si>
  <si>
    <t>Harry Martin</t>
  </si>
  <si>
    <t>Market perform</t>
  </si>
  <si>
    <t>BNP Paribas Exane</t>
  </si>
  <si>
    <t>Stephen Benhamou</t>
  </si>
  <si>
    <t>Citi</t>
  </si>
  <si>
    <t>Ross MacDonald</t>
  </si>
  <si>
    <t>Deutsche Bank</t>
  </si>
  <si>
    <t>Christoph Laskawi</t>
  </si>
  <si>
    <t>Equita</t>
  </si>
  <si>
    <t>Martino de Ambroggi</t>
  </si>
  <si>
    <t>Intermonte</t>
  </si>
  <si>
    <t>Gianluca Bertuzzo</t>
  </si>
  <si>
    <t>Outperform</t>
  </si>
  <si>
    <t>Intesa San Paolo</t>
  </si>
  <si>
    <t>Monica Bosio</t>
  </si>
  <si>
    <t>Jefferies</t>
  </si>
  <si>
    <t>Michael Aspinall</t>
  </si>
  <si>
    <t>J.P. Morgan</t>
  </si>
  <si>
    <t>Akshat Kacker</t>
  </si>
  <si>
    <t>Overweight</t>
  </si>
  <si>
    <t>Kepler Cheuvreux</t>
  </si>
  <si>
    <t>Thomas Besson</t>
  </si>
  <si>
    <t>Mediobanca</t>
  </si>
  <si>
    <t>Andrea Balloni</t>
  </si>
  <si>
    <t>Morgan Stanley</t>
  </si>
  <si>
    <t>Shaqeal Kirunda</t>
  </si>
  <si>
    <t>Oddo</t>
  </si>
  <si>
    <t>Michael Foundoukidis</t>
  </si>
  <si>
    <t>UBS</t>
  </si>
  <si>
    <t>David Lesne</t>
  </si>
  <si>
    <t>1H 2024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</si>
</sst>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_);\(&quot;€&quot;#,##0.00\)"/>
    <numFmt numFmtId="165" formatCode="0.0%"/>
    <numFmt numFmtId="166" formatCode="[$-409]d\-mmm\-yy;@"/>
    <numFmt numFmtId="167" formatCode="_-[$€-2]\ * #,##0.00_-;\-[$€-2]\ * #,##0.00_-;_-[$€-2]\ * &quot;-&quot;??_-"/>
    <numFmt numFmtId="168" formatCode="_(* #,##0.00_);_(* \(#,##0.00\);_(* &quot;-&quot;??_);_(@_)"/>
    <numFmt numFmtId="169" formatCode="0.00\x"/>
    <numFmt numFmtId="170" formatCode="#,##0_ ;\-#,##0\ "/>
  </numFmts>
  <fonts count="26" x14ac:knownFonts="1">
    <font>
      <sz val="11"/>
      <color theme="1"/>
      <name val="Arial"/>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1"/>
      <color theme="1"/>
      <name val="Arial"/>
      <family val="2"/>
      <scheme val="minor"/>
    </font>
    <font>
      <sz val="10"/>
      <name val="Arial"/>
      <family val="2"/>
    </font>
    <font>
      <b/>
      <sz val="20"/>
      <color indexed="8"/>
      <name val="Arial"/>
      <family val="2"/>
    </font>
    <font>
      <b/>
      <sz val="10"/>
      <color theme="1"/>
      <name val="Arial"/>
      <family val="2"/>
    </font>
    <font>
      <b/>
      <sz val="10"/>
      <name val="Arial"/>
      <family val="2"/>
    </font>
    <font>
      <b/>
      <sz val="20"/>
      <color theme="1"/>
      <name val="Arial"/>
      <family val="2"/>
    </font>
    <font>
      <u/>
      <sz val="11"/>
      <color theme="10"/>
      <name val="Arial"/>
      <family val="2"/>
      <scheme val="minor"/>
    </font>
    <font>
      <sz val="10"/>
      <color theme="1"/>
      <name val="Arial"/>
      <family val="2"/>
      <scheme val="minor"/>
    </font>
    <font>
      <sz val="8"/>
      <color theme="1"/>
      <name val="Arial"/>
      <family val="2"/>
      <scheme val="minor"/>
    </font>
    <font>
      <b/>
      <sz val="10"/>
      <color rgb="FF4F81BD"/>
      <name val="Arial"/>
      <family val="2"/>
    </font>
    <font>
      <b/>
      <vertAlign val="superscript"/>
      <sz val="10"/>
      <color theme="1"/>
      <name val="Arial"/>
      <family val="2"/>
    </font>
    <font>
      <b/>
      <vertAlign val="superscript"/>
      <sz val="10"/>
      <color rgb="FFE22526"/>
      <name val="Arial"/>
      <family val="2"/>
    </font>
    <font>
      <sz val="9.1999999999999993"/>
      <color rgb="FFE22526"/>
      <name val="Arial"/>
      <family val="2"/>
    </font>
    <font>
      <b/>
      <u/>
      <sz val="12"/>
      <color theme="1"/>
      <name val="Arial"/>
      <family val="2"/>
    </font>
    <font>
      <sz val="10"/>
      <color theme="0"/>
      <name val="Arial"/>
      <family val="2"/>
      <scheme val="minor"/>
    </font>
    <font>
      <sz val="7"/>
      <color theme="1"/>
      <name val="Arial"/>
      <family val="2"/>
    </font>
    <font>
      <sz val="1"/>
      <color theme="1"/>
      <name val="Arial"/>
      <family val="2"/>
      <scheme val="minor"/>
    </font>
    <font>
      <sz val="1"/>
      <name val="Arial"/>
      <family val="2"/>
      <scheme val="minor"/>
    </font>
  </fonts>
  <fills count="2">
    <fill>
      <patternFill patternType="none"/>
    </fill>
    <fill>
      <patternFill patternType="gray125"/>
    </fill>
  </fills>
  <borders count="4">
    <border>
      <left/>
      <right/>
      <top/>
      <bottom/>
      <diagonal/>
    </border>
    <border>
      <left/>
      <right/>
      <top/>
      <bottom style="medium">
        <color indexed="64"/>
      </bottom>
      <diagonal/>
    </border>
    <border>
      <left/>
      <right/>
      <top/>
      <bottom style="thin">
        <color theme="0" tint="-0.499984740745262"/>
      </bottom>
      <diagonal/>
    </border>
    <border>
      <left/>
      <right/>
      <top/>
      <bottom style="thin">
        <color theme="0" tint="-0.14993743705557422"/>
      </bottom>
      <diagonal/>
    </border>
  </borders>
  <cellStyleXfs count="11">
    <xf numFmtId="0" fontId="0" fillId="0" borderId="0"/>
    <xf numFmtId="0" fontId="6" fillId="0" borderId="0"/>
    <xf numFmtId="0" fontId="7" fillId="0" borderId="0"/>
    <xf numFmtId="0" fontId="7" fillId="0" borderId="0"/>
    <xf numFmtId="0" fontId="7" fillId="0" borderId="0"/>
    <xf numFmtId="0" fontId="9" fillId="0" borderId="0"/>
    <xf numFmtId="0" fontId="8" fillId="0" borderId="0"/>
    <xf numFmtId="0" fontId="14" fillId="0" borderId="0" applyNumberFormat="0" applyFill="0" applyBorder="0" applyAlignment="0" applyProtection="0"/>
    <xf numFmtId="0" fontId="8" fillId="0" borderId="0"/>
    <xf numFmtId="167" fontId="1" fillId="0" borderId="0"/>
    <xf numFmtId="168" fontId="8" fillId="0" borderId="0" applyFont="0" applyFill="0" applyBorder="0" applyAlignment="0" applyProtection="0"/>
  </cellStyleXfs>
  <cellXfs count="53">
    <xf numFmtId="0" fontId="0" fillId="0" borderId="0" xfId="0"/>
    <xf numFmtId="0" fontId="10" fillId="0" borderId="0" xfId="0" applyFont="1" applyAlignment="1">
      <alignment vertical="center"/>
    </xf>
    <xf numFmtId="0" fontId="15" fillId="0" borderId="0" xfId="0" applyFont="1" applyAlignment="1">
      <alignment horizontal="left" vertical="center"/>
    </xf>
    <xf numFmtId="0" fontId="15" fillId="0" borderId="0" xfId="0" applyFont="1" applyAlignment="1">
      <alignment vertical="center"/>
    </xf>
    <xf numFmtId="0" fontId="11" fillId="0" borderId="1" xfId="0" applyFont="1" applyBorder="1" applyAlignment="1">
      <alignment vertical="center"/>
    </xf>
    <xf numFmtId="0" fontId="11" fillId="0" borderId="1" xfId="0" applyFont="1" applyBorder="1" applyAlignment="1">
      <alignment horizontal="left" vertical="center"/>
    </xf>
    <xf numFmtId="0" fontId="11" fillId="0" borderId="1" xfId="0" applyFont="1" applyBorder="1" applyAlignment="1">
      <alignment horizontal="right" vertical="center"/>
    </xf>
    <xf numFmtId="49" fontId="6" fillId="0" borderId="3" xfId="0" applyNumberFormat="1" applyFont="1" applyBorder="1" applyAlignment="1">
      <alignment horizontal="left" vertical="center"/>
    </xf>
    <xf numFmtId="0" fontId="11" fillId="0" borderId="2" xfId="0" applyFont="1" applyBorder="1" applyAlignment="1">
      <alignment vertical="center"/>
    </xf>
    <xf numFmtId="164" fontId="12" fillId="0" borderId="2" xfId="0" applyNumberFormat="1" applyFont="1" applyBorder="1" applyAlignment="1">
      <alignment horizontal="left" vertical="center"/>
    </xf>
    <xf numFmtId="1" fontId="15" fillId="0" borderId="0" xfId="0" applyNumberFormat="1" applyFont="1" applyAlignment="1">
      <alignment horizontal="left" vertical="center"/>
    </xf>
    <xf numFmtId="37" fontId="7" fillId="0" borderId="3" xfId="0" applyNumberFormat="1" applyFont="1" applyBorder="1" applyAlignment="1">
      <alignment horizontal="left" vertical="center"/>
    </xf>
    <xf numFmtId="37" fontId="15" fillId="0" borderId="0" xfId="0" applyNumberFormat="1" applyFont="1" applyAlignment="1">
      <alignment horizontal="left" vertical="center"/>
    </xf>
    <xf numFmtId="37" fontId="12" fillId="0" borderId="2" xfId="0" applyNumberFormat="1" applyFont="1" applyBorder="1" applyAlignment="1">
      <alignment horizontal="left" vertical="center"/>
    </xf>
    <xf numFmtId="0" fontId="1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37" fontId="17" fillId="0" borderId="2" xfId="0" applyNumberFormat="1" applyFont="1" applyBorder="1" applyAlignment="1">
      <alignment horizontal="right" vertical="center"/>
    </xf>
    <xf numFmtId="165" fontId="7" fillId="0" borderId="3" xfId="0" applyNumberFormat="1" applyFont="1" applyBorder="1" applyAlignment="1">
      <alignment horizontal="right" vertical="center"/>
    </xf>
    <xf numFmtId="0" fontId="5" fillId="0" borderId="0" xfId="0" applyFont="1" applyAlignment="1">
      <alignment vertical="center"/>
    </xf>
    <xf numFmtId="0" fontId="4" fillId="0" borderId="3" xfId="0" applyFont="1" applyBorder="1" applyAlignment="1">
      <alignment horizontal="left" vertical="center" indent="1"/>
    </xf>
    <xf numFmtId="0" fontId="21" fillId="0" borderId="0" xfId="0" applyFont="1" applyAlignment="1">
      <alignment vertical="center"/>
    </xf>
    <xf numFmtId="0" fontId="22" fillId="0" borderId="0" xfId="0" applyFont="1" applyAlignment="1">
      <alignment vertical="center"/>
    </xf>
    <xf numFmtId="0" fontId="11" fillId="0" borderId="0" xfId="0" applyFont="1" applyAlignment="1">
      <alignment vertical="center"/>
    </xf>
    <xf numFmtId="0" fontId="4" fillId="0" borderId="0" xfId="0" applyFont="1" applyAlignment="1">
      <alignment horizontal="left" vertical="center" indent="1"/>
    </xf>
    <xf numFmtId="0" fontId="3" fillId="0" borderId="0" xfId="0" applyFont="1" applyAlignment="1">
      <alignment horizontal="left" vertical="center" indent="1"/>
    </xf>
    <xf numFmtId="0" fontId="14" fillId="0" borderId="0" xfId="7"/>
    <xf numFmtId="0" fontId="2" fillId="0" borderId="3" xfId="0" applyFont="1" applyBorder="1" applyAlignment="1">
      <alignment horizontal="left" vertical="center" indent="1"/>
    </xf>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vertical="center"/>
    </xf>
    <xf numFmtId="166" fontId="7" fillId="0" borderId="3" xfId="8" applyNumberFormat="1" applyFont="1" applyBorder="1" applyAlignment="1">
      <alignment horizontal="right" vertical="center"/>
    </xf>
    <xf numFmtId="167" fontId="7" fillId="0" borderId="0" xfId="9" applyFont="1" applyAlignment="1">
      <alignment vertical="center"/>
    </xf>
    <xf numFmtId="167" fontId="7" fillId="0" borderId="0" xfId="9" applyFont="1" applyAlignment="1">
      <alignment horizontal="left" vertical="center"/>
    </xf>
    <xf numFmtId="39" fontId="7" fillId="0" borderId="0" xfId="10" applyNumberFormat="1" applyFont="1" applyAlignment="1">
      <alignment horizontal="center" vertical="center"/>
    </xf>
    <xf numFmtId="0" fontId="1" fillId="0" borderId="0" xfId="8" applyFont="1" applyAlignment="1">
      <alignment vertical="center"/>
    </xf>
    <xf numFmtId="166" fontId="1" fillId="0" borderId="0" xfId="8" applyNumberFormat="1" applyFont="1" applyAlignment="1">
      <alignment vertical="center"/>
    </xf>
    <xf numFmtId="169" fontId="7" fillId="0" borderId="3" xfId="0" applyNumberFormat="1" applyFont="1" applyBorder="1" applyAlignment="1">
      <alignment horizontal="right" vertical="center"/>
    </xf>
    <xf numFmtId="0" fontId="11" fillId="0" borderId="0" xfId="0" applyFont="1" applyAlignment="1">
      <alignment horizontal="right" vertical="center"/>
    </xf>
    <xf numFmtId="0" fontId="23" fillId="0" borderId="0" xfId="0" applyFont="1" applyAlignment="1">
      <alignment horizontal="right" vertical="top" wrapText="1"/>
    </xf>
    <xf numFmtId="170" fontId="15" fillId="0" borderId="0" xfId="0" applyNumberFormat="1" applyFont="1" applyAlignment="1">
      <alignment vertical="center"/>
    </xf>
    <xf numFmtId="0" fontId="24" fillId="0" borderId="0" xfId="0" applyFont="1" applyAlignment="1">
      <alignment vertical="center"/>
    </xf>
    <xf numFmtId="0" fontId="25" fillId="0" borderId="0" xfId="0" applyFont="1" applyAlignment="1">
      <alignment vertical="center"/>
    </xf>
    <xf numFmtId="49" fontId="15" fillId="0" borderId="0" xfId="0" applyNumberFormat="1" applyFont="1" applyAlignment="1">
      <alignment vertical="center"/>
    </xf>
    <xf numFmtId="0" fontId="1" fillId="0" borderId="3" xfId="8" applyFont="1" applyBorder="1" applyAlignment="1">
      <alignment horizontal="left" vertical="center"/>
    </xf>
    <xf numFmtId="0" fontId="7" fillId="0" borderId="3" xfId="8" applyFont="1" applyBorder="1" applyAlignment="1">
      <alignment horizontal="left" vertical="center"/>
    </xf>
    <xf numFmtId="0" fontId="7" fillId="0" borderId="3" xfId="8" applyFont="1" applyBorder="1" applyAlignment="1">
      <alignment horizontal="right" vertical="center"/>
    </xf>
    <xf numFmtId="0" fontId="1" fillId="0" borderId="0" xfId="8" applyFont="1" applyAlignment="1">
      <alignment horizontal="left" vertical="center"/>
    </xf>
    <xf numFmtId="166" fontId="7" fillId="0" borderId="0" xfId="8" applyNumberFormat="1" applyFont="1" applyAlignment="1">
      <alignment vertical="center"/>
    </xf>
    <xf numFmtId="0" fontId="7" fillId="0" borderId="3" xfId="8" quotePrefix="1" applyFont="1" applyBorder="1" applyAlignment="1">
      <alignment horizontal="left" vertical="center"/>
    </xf>
    <xf numFmtId="0" fontId="7" fillId="0" borderId="0" xfId="0" applyFont="1" applyAlignment="1">
      <alignment horizontal="left" vertical="center" wrapText="1"/>
    </xf>
    <xf numFmtId="0" fontId="0" fillId="0" borderId="0" xfId="0" applyAlignment="1">
      <alignment horizontal="left" vertical="center" wrapText="1"/>
    </xf>
    <xf numFmtId="0" fontId="16" fillId="0" borderId="0" xfId="0" applyFont="1" applyAlignment="1">
      <alignment horizontal="left" vertical="center"/>
    </xf>
  </cellXfs>
  <cellStyles count="11">
    <cellStyle name="Comma 7" xfId="10" xr:uid="{00000000-0005-0000-0000-000000000000}"/>
    <cellStyle name="Hyperlink" xfId="7" builtinId="8"/>
    <cellStyle name="Normal" xfId="0" builtinId="0"/>
    <cellStyle name="Normal 14" xfId="8" xr:uid="{00000000-0005-0000-0000-000003000000}"/>
    <cellStyle name="Normal 2" xfId="1" xr:uid="{00000000-0005-0000-0000-000004000000}"/>
    <cellStyle name="Normal 2 2" xfId="3" xr:uid="{00000000-0005-0000-0000-000005000000}"/>
    <cellStyle name="Normal 3" xfId="2" xr:uid="{00000000-0005-0000-0000-000006000000}"/>
    <cellStyle name="Normal 4" xfId="6" xr:uid="{00000000-0005-0000-0000-000007000000}"/>
    <cellStyle name="Normal 5" xfId="5" xr:uid="{00000000-0005-0000-0000-000008000000}"/>
    <cellStyle name="Normal 6" xfId="4" xr:uid="{00000000-0005-0000-0000-000009000000}"/>
    <cellStyle name="Normal 8 2" xfId="9" xr:uid="{00000000-0005-0000-0000-00000A000000}"/>
  </cellStyles>
  <dxfs count="0"/>
  <tableStyles count="0" defaultTableStyle="TableStyleMedium2" defaultPivotStyle="PivotStyleLight16"/>
  <colors>
    <mruColors>
      <color rgb="FF339933"/>
      <color rgb="FFFFDD00"/>
      <color rgb="FFDE211B"/>
      <color rgb="FF006600"/>
      <color rgb="FF377E0C"/>
      <color rgb="FFE22526"/>
      <color rgb="FFC0C0C0"/>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chemeClr val="bg1">
                <a:lumMod val="85000"/>
              </a:schemeClr>
            </a:solidFill>
          </c:spPr>
          <c:dPt>
            <c:idx val="0"/>
            <c:bubble3D val="0"/>
            <c:explosion val="1"/>
            <c:spPr>
              <a:solidFill>
                <a:srgbClr val="339933"/>
              </a:solidFill>
            </c:spPr>
            <c:extLst>
              <c:ext xmlns:c16="http://schemas.microsoft.com/office/drawing/2014/chart" uri="{C3380CC4-5D6E-409C-BE32-E72D297353CC}">
                <c16:uniqueId val="{00000001-FC6F-4CC8-AEE0-149393D2739E}"/>
              </c:ext>
            </c:extLst>
          </c:dPt>
          <c:dPt>
            <c:idx val="1"/>
            <c:bubble3D val="0"/>
            <c:extLst>
              <c:ext xmlns:c16="http://schemas.microsoft.com/office/drawing/2014/chart" uri="{C3380CC4-5D6E-409C-BE32-E72D297353CC}">
                <c16:uniqueId val="{00000003-FC6F-4CC8-AEE0-149393D2739E}"/>
              </c:ext>
            </c:extLst>
          </c:dPt>
          <c:dPt>
            <c:idx val="2"/>
            <c:bubble3D val="0"/>
            <c:extLst>
              <c:ext xmlns:c16="http://schemas.microsoft.com/office/drawing/2014/chart" uri="{C3380CC4-5D6E-409C-BE32-E72D297353CC}">
                <c16:uniqueId val="{00000005-FC6F-4CC8-AEE0-149393D2739E}"/>
              </c:ext>
            </c:extLst>
          </c:dPt>
          <c:dLbls>
            <c:dLbl>
              <c:idx val="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6F-4CC8-AEE0-149393D2739E}"/>
                </c:ext>
              </c:extLst>
            </c:dLbl>
            <c:dLbl>
              <c:idx val="2"/>
              <c:delete val="1"/>
              <c:extLst>
                <c:ext xmlns:c15="http://schemas.microsoft.com/office/drawing/2012/chart" uri="{CE6537A1-D6FC-4f65-9D91-7224C49458BB}"/>
                <c:ext xmlns:c16="http://schemas.microsoft.com/office/drawing/2014/chart" uri="{C3380CC4-5D6E-409C-BE32-E72D297353CC}">
                  <c16:uniqueId val="{00000005-FC6F-4CC8-AEE0-149393D2739E}"/>
                </c:ext>
              </c:extLst>
            </c:dLbl>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('Recommendation Summary'!$C$9,'Recommendation Summary'!$C$11,'Recommendation Summary'!$C$13)</c:f>
              <c:strCache>
                <c:ptCount val="3"/>
                <c:pt idx="0">
                  <c:v>Buy</c:v>
                </c:pt>
                <c:pt idx="1">
                  <c:v>Hold</c:v>
                </c:pt>
                <c:pt idx="2">
                  <c:v>Sell</c:v>
                </c:pt>
              </c:strCache>
            </c:strRef>
          </c:cat>
          <c:val>
            <c:numRef>
              <c:f>('Recommendation Summary'!$B$9,'Recommendation Summary'!$B$11,'Recommendation Summary'!$B$13)</c:f>
              <c:numCache>
                <c:formatCode>#,##0_);\(#,##0\)</c:formatCode>
                <c:ptCount val="3"/>
                <c:pt idx="0">
                  <c:v>14</c:v>
                </c:pt>
                <c:pt idx="1">
                  <c:v>2</c:v>
                </c:pt>
                <c:pt idx="2">
                  <c:v>0</c:v>
                </c:pt>
              </c:numCache>
            </c:numRef>
          </c:val>
          <c:extLst>
            <c:ext xmlns:c16="http://schemas.microsoft.com/office/drawing/2014/chart" uri="{C3380CC4-5D6E-409C-BE32-E72D297353CC}">
              <c16:uniqueId val="{00000006-FC6F-4CC8-AEE0-149393D2739E}"/>
            </c:ext>
          </c:extLst>
        </c:ser>
        <c:dLbls>
          <c:showLegendKey val="0"/>
          <c:showVal val="1"/>
          <c:showCatName val="1"/>
          <c:showSerName val="0"/>
          <c:showPercent val="0"/>
          <c:showBubbleSize val="0"/>
          <c:showLeaderLines val="1"/>
        </c:dLbls>
        <c:firstSliceAng val="0"/>
        <c:holeSize val="50"/>
      </c:doughnutChart>
    </c:plotArea>
    <c:plotVisOnly val="1"/>
    <c:dispBlanksAs val="gap"/>
    <c:showDLblsOverMax val="0"/>
  </c:chart>
  <c:spPr>
    <a:noFill/>
    <a:ln>
      <a:noFill/>
    </a:ln>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579142</xdr:colOff>
      <xdr:row>0</xdr:row>
      <xdr:rowOff>67235</xdr:rowOff>
    </xdr:from>
    <xdr:to>
      <xdr:col>11</xdr:col>
      <xdr:colOff>278368</xdr:colOff>
      <xdr:row>10</xdr:row>
      <xdr:rowOff>147404</xdr:rowOff>
    </xdr:to>
    <xdr:pic>
      <xdr:nvPicPr>
        <xdr:cNvPr id="3" name="irc_mi" descr="Risultati immagini per pirelli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4165" y="67235"/>
          <a:ext cx="6280135" cy="1725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1</xdr:row>
      <xdr:rowOff>158047</xdr:rowOff>
    </xdr:from>
    <xdr:to>
      <xdr:col>6</xdr:col>
      <xdr:colOff>0</xdr:colOff>
      <xdr:row>17</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3:R26"/>
  <sheetViews>
    <sheetView showGridLines="0" zoomScale="90" zoomScaleNormal="90" zoomScaleSheetLayoutView="100" workbookViewId="0">
      <selection activeCell="I17" sqref="I17"/>
    </sheetView>
  </sheetViews>
  <sheetFormatPr defaultColWidth="8.625" defaultRowHeight="12.75" customHeight="1" x14ac:dyDescent="0.2"/>
  <cols>
    <col min="1" max="1" width="4.625" style="15" customWidth="1"/>
    <col min="2" max="15" width="8.625" style="15"/>
    <col min="16" max="16" width="4.625" style="15" customWidth="1"/>
    <col min="17" max="16384" width="8.625" style="15"/>
  </cols>
  <sheetData>
    <row r="13" spans="3:3" ht="25.5" customHeight="1" x14ac:dyDescent="0.2">
      <c r="C13" s="14" t="s">
        <v>32</v>
      </c>
    </row>
    <row r="14" spans="3:3" ht="12.75" customHeight="1" x14ac:dyDescent="0.2">
      <c r="C14" s="16" t="s">
        <v>47</v>
      </c>
    </row>
    <row r="17" spans="2:18" ht="12.75" customHeight="1" x14ac:dyDescent="0.2">
      <c r="C17" s="26" t="s">
        <v>6</v>
      </c>
    </row>
    <row r="18" spans="2:18" ht="12.75" customHeight="1" x14ac:dyDescent="0.2">
      <c r="C18" s="26" t="s">
        <v>2</v>
      </c>
    </row>
    <row r="19" spans="2:18" ht="12.75" customHeight="1" x14ac:dyDescent="0.2">
      <c r="B19" s="16"/>
      <c r="C19" s="26" t="s">
        <v>31</v>
      </c>
    </row>
    <row r="20" spans="2:18" ht="12.75" customHeight="1" x14ac:dyDescent="0.2">
      <c r="B20" s="16"/>
    </row>
    <row r="21" spans="2:18" ht="25.5" customHeight="1" x14ac:dyDescent="0.2">
      <c r="B21" s="21" t="s">
        <v>26</v>
      </c>
    </row>
    <row r="22" spans="2:18" ht="45.75" customHeight="1" x14ac:dyDescent="0.2">
      <c r="B22" s="50" t="s">
        <v>29</v>
      </c>
      <c r="C22" s="50"/>
      <c r="D22" s="50"/>
      <c r="E22" s="50"/>
      <c r="F22" s="50"/>
      <c r="G22" s="50"/>
      <c r="H22" s="50"/>
      <c r="I22" s="50"/>
      <c r="J22" s="50"/>
      <c r="K22" s="50"/>
      <c r="L22" s="50"/>
      <c r="M22" s="50"/>
      <c r="N22" s="50"/>
      <c r="O22" s="50"/>
      <c r="P22" s="50"/>
      <c r="Q22" s="16"/>
      <c r="R22" s="16"/>
    </row>
    <row r="23" spans="2:18" ht="16.5" customHeight="1" x14ac:dyDescent="0.2">
      <c r="B23" s="50" t="s">
        <v>21</v>
      </c>
      <c r="C23" s="50"/>
      <c r="D23" s="50"/>
      <c r="E23" s="50"/>
      <c r="F23" s="50"/>
      <c r="G23" s="50"/>
      <c r="H23" s="50"/>
      <c r="I23" s="50"/>
      <c r="J23" s="50"/>
      <c r="K23" s="50"/>
      <c r="L23" s="50"/>
      <c r="M23" s="50"/>
      <c r="N23" s="50"/>
      <c r="O23" s="50"/>
      <c r="P23" s="50"/>
      <c r="Q23" s="28"/>
      <c r="R23" s="28"/>
    </row>
    <row r="24" spans="2:18" ht="16.5" customHeight="1" x14ac:dyDescent="0.2">
      <c r="B24" s="50" t="s">
        <v>20</v>
      </c>
      <c r="C24" s="50"/>
      <c r="D24" s="50"/>
      <c r="E24" s="50"/>
      <c r="F24" s="50"/>
      <c r="G24" s="50"/>
      <c r="H24" s="50"/>
      <c r="I24" s="50"/>
      <c r="J24" s="50"/>
      <c r="K24" s="50"/>
      <c r="L24" s="50"/>
      <c r="M24" s="50"/>
      <c r="N24" s="50"/>
      <c r="O24" s="50"/>
      <c r="P24" s="50"/>
      <c r="Q24" s="28"/>
      <c r="R24" s="28"/>
    </row>
    <row r="25" spans="2:18" ht="33" customHeight="1" x14ac:dyDescent="0.2">
      <c r="B25" s="50" t="s">
        <v>28</v>
      </c>
      <c r="C25" s="50"/>
      <c r="D25" s="50"/>
      <c r="E25" s="50"/>
      <c r="F25" s="50"/>
      <c r="G25" s="50"/>
      <c r="H25" s="50"/>
      <c r="I25" s="50"/>
      <c r="J25" s="50"/>
      <c r="K25" s="50"/>
      <c r="L25" s="50"/>
      <c r="M25" s="50"/>
      <c r="N25" s="50"/>
      <c r="O25" s="50"/>
      <c r="P25" s="50"/>
      <c r="Q25" s="28"/>
      <c r="R25" s="28"/>
    </row>
    <row r="26" spans="2:18" ht="12.75" customHeight="1" x14ac:dyDescent="0.2">
      <c r="B26" s="50"/>
      <c r="C26" s="50"/>
      <c r="D26" s="50"/>
      <c r="E26" s="50"/>
      <c r="F26" s="50"/>
      <c r="G26" s="50"/>
      <c r="H26" s="50"/>
      <c r="I26" s="50"/>
      <c r="J26" s="50"/>
      <c r="K26" s="50"/>
      <c r="L26" s="50"/>
      <c r="M26" s="50"/>
      <c r="N26" s="50"/>
      <c r="O26" s="50"/>
      <c r="P26" s="50"/>
      <c r="Q26" s="51"/>
      <c r="R26" s="51"/>
    </row>
  </sheetData>
  <mergeCells count="5">
    <mergeCell ref="B26:R26"/>
    <mergeCell ref="B22:P22"/>
    <mergeCell ref="B23:P23"/>
    <mergeCell ref="B24:P24"/>
    <mergeCell ref="B25:P25"/>
  </mergeCells>
  <hyperlinks>
    <hyperlink ref="C17" location="'Recommendation Summary'!A1" display="Recommendation Summary" xr:uid="{00000000-0004-0000-0000-000000000000}"/>
    <hyperlink ref="C18" location="'Analyst Recommendation'!A1" display="Analyst Recommendation" xr:uid="{00000000-0004-0000-0000-000001000000}"/>
    <hyperlink ref="C19" location="'Consensus Estimate (FY)'!A1" display="Consensus Estimate FY" xr:uid="{00000000-0004-0000-0000-000002000000}"/>
  </hyperlinks>
  <pageMargins left="0" right="0"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5"/>
  <sheetViews>
    <sheetView showGridLines="0" zoomScale="90" zoomScaleNormal="90" zoomScaleSheetLayoutView="100" workbookViewId="0">
      <selection activeCell="B24" sqref="B24"/>
    </sheetView>
  </sheetViews>
  <sheetFormatPr defaultColWidth="9" defaultRowHeight="12.75" x14ac:dyDescent="0.2"/>
  <cols>
    <col min="1" max="1" width="43.75" style="3" customWidth="1"/>
    <col min="2" max="2" width="12.5" style="2" customWidth="1"/>
    <col min="3" max="16384" width="9" style="3"/>
  </cols>
  <sheetData>
    <row r="1" spans="1:3" ht="26.25" x14ac:dyDescent="0.2">
      <c r="A1" s="1" t="s">
        <v>6</v>
      </c>
    </row>
    <row r="4" spans="1:3" ht="13.5" thickBot="1" x14ac:dyDescent="0.25">
      <c r="A4" s="4" t="s">
        <v>8</v>
      </c>
      <c r="B4" s="5" t="s">
        <v>9</v>
      </c>
    </row>
    <row r="6" spans="1:3" x14ac:dyDescent="0.2">
      <c r="A6" s="8" t="s">
        <v>13</v>
      </c>
      <c r="B6" s="9">
        <v>6.7393749999999999</v>
      </c>
    </row>
    <row r="8" spans="1:3" x14ac:dyDescent="0.2">
      <c r="B8" s="10"/>
    </row>
    <row r="9" spans="1:3" x14ac:dyDescent="0.2">
      <c r="A9" s="7" t="s">
        <v>10</v>
      </c>
      <c r="B9" s="11">
        <v>14</v>
      </c>
      <c r="C9" s="22" t="s">
        <v>15</v>
      </c>
    </row>
    <row r="10" spans="1:3" x14ac:dyDescent="0.2">
      <c r="B10" s="12"/>
    </row>
    <row r="11" spans="1:3" x14ac:dyDescent="0.2">
      <c r="A11" s="7" t="s">
        <v>12</v>
      </c>
      <c r="B11" s="11">
        <v>2</v>
      </c>
      <c r="C11" s="22" t="s">
        <v>7</v>
      </c>
    </row>
    <row r="12" spans="1:3" x14ac:dyDescent="0.2">
      <c r="B12" s="12"/>
    </row>
    <row r="13" spans="1:3" x14ac:dyDescent="0.2">
      <c r="A13" s="7" t="s">
        <v>43</v>
      </c>
      <c r="B13" s="11">
        <v>0</v>
      </c>
      <c r="C13" s="22" t="s">
        <v>44</v>
      </c>
    </row>
    <row r="14" spans="1:3" x14ac:dyDescent="0.2">
      <c r="B14" s="12"/>
    </row>
    <row r="15" spans="1:3" x14ac:dyDescent="0.2">
      <c r="A15" s="8" t="s">
        <v>11</v>
      </c>
      <c r="B15" s="13">
        <f>IFERROR(B9+B11+B13,"")</f>
        <v>16</v>
      </c>
    </row>
  </sheetData>
  <pageMargins left="0" right="0" top="0" bottom="0"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6"/>
  <sheetViews>
    <sheetView showGridLines="0" zoomScale="90" zoomScaleNormal="90" zoomScaleSheetLayoutView="100" workbookViewId="0">
      <selection activeCell="C16" sqref="C16"/>
    </sheetView>
  </sheetViews>
  <sheetFormatPr defaultColWidth="9" defaultRowHeight="12.75" x14ac:dyDescent="0.2"/>
  <cols>
    <col min="1" max="1" width="28.125" style="30" customWidth="1"/>
    <col min="2" max="2" width="20.75" style="29" customWidth="1"/>
    <col min="3" max="3" width="15.625" style="30" customWidth="1"/>
    <col min="4" max="4" width="9.25" style="30" customWidth="1"/>
    <col min="5" max="16384" width="9" style="30"/>
  </cols>
  <sheetData>
    <row r="1" spans="1:9" ht="26.25" x14ac:dyDescent="0.2">
      <c r="A1" s="1" t="s">
        <v>2</v>
      </c>
    </row>
    <row r="4" spans="1:9" ht="13.5" thickBot="1" x14ac:dyDescent="0.25">
      <c r="A4" s="4" t="s">
        <v>3</v>
      </c>
      <c r="B4" s="5" t="s">
        <v>4</v>
      </c>
      <c r="C4" s="6" t="s">
        <v>14</v>
      </c>
      <c r="D4" s="6" t="s">
        <v>5</v>
      </c>
    </row>
    <row r="6" spans="1:9" s="35" customFormat="1" x14ac:dyDescent="0.2">
      <c r="A6" s="44" t="s">
        <v>64</v>
      </c>
      <c r="B6" s="45" t="s">
        <v>65</v>
      </c>
      <c r="C6" s="46" t="s">
        <v>66</v>
      </c>
      <c r="D6" s="31">
        <v>45860</v>
      </c>
      <c r="E6" s="32"/>
      <c r="F6" s="32"/>
      <c r="G6" s="32"/>
      <c r="H6" s="33"/>
      <c r="I6" s="34"/>
    </row>
    <row r="7" spans="1:9" s="35" customFormat="1" x14ac:dyDescent="0.2">
      <c r="B7" s="47"/>
      <c r="D7" s="36"/>
    </row>
    <row r="8" spans="1:9" s="35" customFormat="1" x14ac:dyDescent="0.2">
      <c r="A8" s="44" t="s">
        <v>67</v>
      </c>
      <c r="B8" s="45" t="s">
        <v>68</v>
      </c>
      <c r="C8" s="46" t="s">
        <v>69</v>
      </c>
      <c r="D8" s="31">
        <v>45854</v>
      </c>
      <c r="E8" s="32"/>
      <c r="F8" s="32"/>
      <c r="G8" s="32"/>
      <c r="H8" s="33"/>
      <c r="I8" s="34"/>
    </row>
    <row r="9" spans="1:9" s="35" customFormat="1" x14ac:dyDescent="0.2">
      <c r="B9" s="47"/>
      <c r="D9" s="36"/>
    </row>
    <row r="10" spans="1:9" s="35" customFormat="1" x14ac:dyDescent="0.2">
      <c r="A10" s="44" t="s">
        <v>70</v>
      </c>
      <c r="B10" s="45" t="s">
        <v>71</v>
      </c>
      <c r="C10" s="46" t="s">
        <v>72</v>
      </c>
      <c r="D10" s="31">
        <v>45838</v>
      </c>
      <c r="E10" s="32"/>
      <c r="F10" s="32"/>
      <c r="G10" s="32"/>
      <c r="H10" s="33"/>
      <c r="I10" s="34"/>
    </row>
    <row r="11" spans="1:9" s="35" customFormat="1" x14ac:dyDescent="0.2">
      <c r="B11" s="47"/>
      <c r="D11" s="48"/>
    </row>
    <row r="12" spans="1:9" s="35" customFormat="1" x14ac:dyDescent="0.2">
      <c r="A12" s="44" t="s">
        <v>73</v>
      </c>
      <c r="B12" s="45" t="s">
        <v>74</v>
      </c>
      <c r="C12" s="46" t="s">
        <v>15</v>
      </c>
      <c r="D12" s="31">
        <v>45855</v>
      </c>
      <c r="E12" s="32"/>
      <c r="F12" s="32"/>
      <c r="G12" s="32"/>
      <c r="H12" s="33"/>
      <c r="I12" s="34"/>
    </row>
    <row r="13" spans="1:9" s="35" customFormat="1" x14ac:dyDescent="0.2">
      <c r="B13" s="47"/>
      <c r="D13" s="48"/>
    </row>
    <row r="14" spans="1:9" s="35" customFormat="1" x14ac:dyDescent="0.2">
      <c r="A14" s="44" t="s">
        <v>75</v>
      </c>
      <c r="B14" s="45" t="s">
        <v>76</v>
      </c>
      <c r="C14" s="46" t="s">
        <v>15</v>
      </c>
      <c r="D14" s="31">
        <v>45852</v>
      </c>
      <c r="E14" s="32"/>
      <c r="F14" s="32"/>
      <c r="G14" s="32"/>
      <c r="H14" s="33"/>
      <c r="I14" s="34"/>
    </row>
    <row r="15" spans="1:9" s="35" customFormat="1" x14ac:dyDescent="0.2">
      <c r="B15" s="47"/>
      <c r="D15" s="48"/>
    </row>
    <row r="16" spans="1:9" s="35" customFormat="1" x14ac:dyDescent="0.2">
      <c r="A16" s="44" t="s">
        <v>77</v>
      </c>
      <c r="B16" s="45" t="s">
        <v>78</v>
      </c>
      <c r="C16" s="46" t="s">
        <v>15</v>
      </c>
      <c r="D16" s="31">
        <v>45852</v>
      </c>
      <c r="E16" s="32"/>
      <c r="F16" s="32"/>
      <c r="G16" s="32"/>
      <c r="H16" s="33"/>
      <c r="I16" s="34"/>
    </row>
    <row r="17" spans="1:9" s="35" customFormat="1" x14ac:dyDescent="0.2">
      <c r="B17" s="47"/>
      <c r="D17" s="48"/>
    </row>
    <row r="18" spans="1:9" s="35" customFormat="1" x14ac:dyDescent="0.2">
      <c r="A18" s="44" t="s">
        <v>79</v>
      </c>
      <c r="B18" s="45" t="s">
        <v>80</v>
      </c>
      <c r="C18" s="46" t="s">
        <v>15</v>
      </c>
      <c r="D18" s="31">
        <v>45860</v>
      </c>
      <c r="E18" s="32"/>
      <c r="F18" s="32"/>
      <c r="G18" s="32"/>
      <c r="H18" s="33"/>
      <c r="I18" s="34"/>
    </row>
    <row r="19" spans="1:9" s="35" customFormat="1" x14ac:dyDescent="0.2">
      <c r="B19" s="47"/>
      <c r="D19" s="48"/>
    </row>
    <row r="20" spans="1:9" s="35" customFormat="1" x14ac:dyDescent="0.2">
      <c r="A20" s="44" t="s">
        <v>81</v>
      </c>
      <c r="B20" s="45" t="s">
        <v>82</v>
      </c>
      <c r="C20" s="46" t="s">
        <v>83</v>
      </c>
      <c r="D20" s="31">
        <v>45854</v>
      </c>
      <c r="E20" s="32"/>
      <c r="F20" s="32"/>
      <c r="G20" s="32"/>
      <c r="H20" s="33"/>
      <c r="I20" s="34"/>
    </row>
    <row r="21" spans="1:9" s="35" customFormat="1" x14ac:dyDescent="0.2">
      <c r="B21" s="47"/>
      <c r="D21" s="48"/>
    </row>
    <row r="22" spans="1:9" s="35" customFormat="1" x14ac:dyDescent="0.2">
      <c r="A22" s="44" t="s">
        <v>84</v>
      </c>
      <c r="B22" s="45" t="s">
        <v>85</v>
      </c>
      <c r="C22" s="46" t="s">
        <v>15</v>
      </c>
      <c r="D22" s="31">
        <v>45860</v>
      </c>
      <c r="E22" s="32"/>
      <c r="F22" s="32"/>
      <c r="G22" s="32"/>
      <c r="H22" s="33"/>
      <c r="I22" s="34"/>
    </row>
    <row r="23" spans="1:9" s="35" customFormat="1" x14ac:dyDescent="0.2">
      <c r="B23" s="47"/>
      <c r="D23" s="48"/>
    </row>
    <row r="24" spans="1:9" s="35" customFormat="1" x14ac:dyDescent="0.2">
      <c r="A24" s="44" t="s">
        <v>86</v>
      </c>
      <c r="B24" s="45" t="s">
        <v>87</v>
      </c>
      <c r="C24" s="46" t="s">
        <v>15</v>
      </c>
      <c r="D24" s="31">
        <v>45852</v>
      </c>
      <c r="E24" s="32"/>
      <c r="F24" s="32"/>
      <c r="G24" s="32"/>
      <c r="H24" s="33"/>
      <c r="I24" s="34"/>
    </row>
    <row r="25" spans="1:9" s="35" customFormat="1" x14ac:dyDescent="0.2">
      <c r="B25" s="47"/>
      <c r="D25" s="48"/>
      <c r="E25" s="32"/>
      <c r="F25" s="32"/>
      <c r="G25" s="32"/>
      <c r="H25" s="33"/>
      <c r="I25" s="34"/>
    </row>
    <row r="26" spans="1:9" s="35" customFormat="1" x14ac:dyDescent="0.2">
      <c r="A26" s="44" t="s">
        <v>88</v>
      </c>
      <c r="B26" s="45" t="s">
        <v>89</v>
      </c>
      <c r="C26" s="46" t="s">
        <v>90</v>
      </c>
      <c r="D26" s="31">
        <v>45852</v>
      </c>
      <c r="E26" s="32"/>
      <c r="F26" s="32"/>
      <c r="G26" s="32"/>
      <c r="H26" s="33"/>
      <c r="I26" s="34"/>
    </row>
    <row r="27" spans="1:9" s="35" customFormat="1" x14ac:dyDescent="0.2">
      <c r="B27" s="47"/>
      <c r="D27" s="48"/>
    </row>
    <row r="28" spans="1:9" s="35" customFormat="1" x14ac:dyDescent="0.2">
      <c r="A28" s="44" t="s">
        <v>91</v>
      </c>
      <c r="B28" s="45" t="s">
        <v>92</v>
      </c>
      <c r="C28" s="46" t="s">
        <v>15</v>
      </c>
      <c r="D28" s="31">
        <v>45792</v>
      </c>
      <c r="E28" s="32"/>
      <c r="F28" s="32"/>
      <c r="G28" s="32"/>
      <c r="H28" s="33"/>
      <c r="I28" s="34"/>
    </row>
    <row r="29" spans="1:9" s="35" customFormat="1" x14ac:dyDescent="0.2">
      <c r="B29" s="47"/>
      <c r="D29" s="48"/>
    </row>
    <row r="30" spans="1:9" s="35" customFormat="1" x14ac:dyDescent="0.2">
      <c r="A30" s="44" t="s">
        <v>93</v>
      </c>
      <c r="B30" s="45" t="s">
        <v>94</v>
      </c>
      <c r="C30" s="46" t="s">
        <v>83</v>
      </c>
      <c r="D30" s="31">
        <v>45831</v>
      </c>
      <c r="E30" s="32"/>
      <c r="F30" s="32"/>
      <c r="G30" s="32"/>
      <c r="H30" s="33"/>
      <c r="I30" s="34"/>
    </row>
    <row r="31" spans="1:9" s="35" customFormat="1" x14ac:dyDescent="0.2">
      <c r="B31" s="47"/>
      <c r="D31" s="48"/>
    </row>
    <row r="32" spans="1:9" s="35" customFormat="1" x14ac:dyDescent="0.2">
      <c r="A32" s="44" t="s">
        <v>95</v>
      </c>
      <c r="B32" s="49" t="s">
        <v>96</v>
      </c>
      <c r="C32" s="46" t="s">
        <v>90</v>
      </c>
      <c r="D32" s="31">
        <v>45791</v>
      </c>
      <c r="E32" s="32"/>
      <c r="F32" s="32"/>
      <c r="G32" s="32"/>
      <c r="H32" s="33"/>
      <c r="I32" s="34"/>
    </row>
    <row r="33" spans="1:9" s="35" customFormat="1" x14ac:dyDescent="0.2">
      <c r="B33" s="47"/>
      <c r="D33" s="36"/>
    </row>
    <row r="34" spans="1:9" s="35" customFormat="1" x14ac:dyDescent="0.2">
      <c r="A34" s="44" t="s">
        <v>97</v>
      </c>
      <c r="B34" s="45" t="s">
        <v>98</v>
      </c>
      <c r="C34" s="46" t="s">
        <v>83</v>
      </c>
      <c r="D34" s="31">
        <v>45792</v>
      </c>
      <c r="E34" s="32"/>
      <c r="F34" s="32"/>
      <c r="G34" s="32"/>
      <c r="H34" s="33"/>
      <c r="I34" s="34"/>
    </row>
    <row r="35" spans="1:9" x14ac:dyDescent="0.2">
      <c r="A35" s="35"/>
      <c r="B35" s="47"/>
      <c r="C35" s="35"/>
      <c r="D35" s="36"/>
    </row>
    <row r="36" spans="1:9" x14ac:dyDescent="0.2">
      <c r="A36" s="44" t="s">
        <v>99</v>
      </c>
      <c r="B36" s="45" t="s">
        <v>100</v>
      </c>
      <c r="C36" s="46" t="s">
        <v>15</v>
      </c>
      <c r="D36" s="31">
        <v>45840</v>
      </c>
    </row>
  </sheetData>
  <pageMargins left="0" right="0" top="0" bottom="0"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showGridLines="0" zoomScaleNormal="100" zoomScaleSheetLayoutView="100" workbookViewId="0">
      <selection activeCell="J27" sqref="J27"/>
    </sheetView>
  </sheetViews>
  <sheetFormatPr defaultColWidth="9" defaultRowHeight="12.75" outlineLevelCol="1" x14ac:dyDescent="0.2"/>
  <cols>
    <col min="1" max="1" width="43.75" style="3" customWidth="1"/>
    <col min="2" max="2" width="3.625" style="3" customWidth="1"/>
    <col min="3" max="3" width="15.625" style="3" hidden="1" customWidth="1" outlineLevel="1"/>
    <col min="4" max="4" width="11.625" style="3" hidden="1" customWidth="1" outlineLevel="1"/>
    <col min="5" max="7" width="11.625" style="3" hidden="1" customWidth="1" outlineLevel="1" collapsed="1"/>
    <col min="8" max="8" width="11.625" style="3" customWidth="1" collapsed="1"/>
    <col min="9" max="10" width="11.625" style="3" customWidth="1"/>
    <col min="11" max="11" width="3.625" style="3" customWidth="1"/>
    <col min="12" max="12" width="9" style="3" customWidth="1"/>
    <col min="13" max="13" width="3.625" style="3" customWidth="1"/>
    <col min="14" max="16384" width="9" style="3"/>
  </cols>
  <sheetData>
    <row r="1" spans="1:14" ht="26.25" x14ac:dyDescent="0.2">
      <c r="A1" s="1" t="s">
        <v>30</v>
      </c>
      <c r="B1" s="1"/>
    </row>
    <row r="2" spans="1:14" ht="12.75" customHeight="1" x14ac:dyDescent="0.2">
      <c r="A2" s="3" t="s">
        <v>27</v>
      </c>
      <c r="E2" s="43"/>
      <c r="F2" s="43"/>
      <c r="G2" s="43"/>
      <c r="H2" s="43"/>
      <c r="I2" s="43"/>
      <c r="J2" s="43"/>
    </row>
    <row r="3" spans="1:14" ht="12.75" customHeight="1" x14ac:dyDescent="0.2"/>
    <row r="4" spans="1:14" ht="12.75" customHeight="1" thickBot="1" x14ac:dyDescent="0.25">
      <c r="A4" s="4" t="s">
        <v>1</v>
      </c>
      <c r="B4" s="23"/>
      <c r="C4" s="6" t="s">
        <v>34</v>
      </c>
      <c r="D4" s="6" t="s">
        <v>36</v>
      </c>
      <c r="E4" s="6" t="s">
        <v>38</v>
      </c>
      <c r="F4" s="6" t="s">
        <v>40</v>
      </c>
      <c r="G4" s="6" t="s">
        <v>42</v>
      </c>
      <c r="H4" s="6" t="s">
        <v>45</v>
      </c>
      <c r="I4" s="6" t="s">
        <v>41</v>
      </c>
      <c r="J4" s="6" t="s">
        <v>46</v>
      </c>
    </row>
    <row r="5" spans="1:14" ht="12.75" customHeight="1" x14ac:dyDescent="0.2">
      <c r="A5" s="23"/>
      <c r="B5" s="23"/>
      <c r="C5" s="39"/>
      <c r="D5" s="38"/>
      <c r="E5" s="38"/>
      <c r="F5" s="38"/>
      <c r="G5" s="38"/>
      <c r="H5" s="38"/>
      <c r="I5" s="38"/>
      <c r="J5" s="38"/>
    </row>
    <row r="6" spans="1:14" ht="7.5" customHeight="1" x14ac:dyDescent="0.2">
      <c r="A6" s="41"/>
      <c r="B6" s="41"/>
      <c r="C6" s="42"/>
      <c r="D6" s="42"/>
      <c r="E6" s="42"/>
      <c r="F6" s="42"/>
      <c r="G6" s="42"/>
      <c r="H6" s="42"/>
      <c r="I6" s="42"/>
      <c r="J6" s="42"/>
      <c r="K6" s="41"/>
      <c r="L6" s="41"/>
      <c r="M6" s="41"/>
      <c r="N6" s="41"/>
    </row>
    <row r="7" spans="1:14" ht="12.75" customHeight="1" x14ac:dyDescent="0.2">
      <c r="A7" s="8" t="s">
        <v>16</v>
      </c>
      <c r="B7" s="23"/>
      <c r="C7" s="17">
        <v>5323.05</v>
      </c>
      <c r="D7" s="17">
        <v>4302.13</v>
      </c>
      <c r="E7" s="17">
        <v>5331.46</v>
      </c>
      <c r="F7" s="17">
        <v>6615.73</v>
      </c>
      <c r="G7" s="17">
        <v>6650.13</v>
      </c>
      <c r="H7" s="17">
        <v>6773.32386707359</v>
      </c>
      <c r="I7" s="17">
        <v>6784.99</v>
      </c>
      <c r="J7" s="17">
        <v>6975.39</v>
      </c>
      <c r="L7" s="40"/>
      <c r="N7" s="40"/>
    </row>
    <row r="8" spans="1:14" s="15" customFormat="1" ht="12.75" customHeight="1" x14ac:dyDescent="0.2">
      <c r="A8" s="20" t="s">
        <v>19</v>
      </c>
      <c r="B8" s="24"/>
      <c r="C8" s="18">
        <v>2.4799999999999999E-2</v>
      </c>
      <c r="D8" s="18">
        <v>-0.19179229952752652</v>
      </c>
      <c r="E8" s="18">
        <v>0.2392605523310547</v>
      </c>
      <c r="F8" s="18">
        <v>0.24088523593912359</v>
      </c>
      <c r="G8" s="18">
        <v>5.199728525801417E-3</v>
      </c>
      <c r="H8" s="18">
        <v>1.8525031401429803E-2</v>
      </c>
      <c r="I8" s="18">
        <f t="shared" ref="I8:J8" si="0">IFERROR(I7/H7-1,"")</f>
        <v>1.7223645517854269E-3</v>
      </c>
      <c r="J8" s="18">
        <f t="shared" si="0"/>
        <v>2.8061942611558921E-2</v>
      </c>
      <c r="L8" s="3"/>
      <c r="N8" s="3"/>
    </row>
    <row r="9" spans="1:14" ht="12.75" customHeight="1" x14ac:dyDescent="0.2">
      <c r="A9" s="41"/>
      <c r="B9" s="41"/>
      <c r="C9" s="42"/>
      <c r="D9" s="42"/>
      <c r="E9" s="42"/>
      <c r="F9" s="42"/>
      <c r="G9" s="42"/>
      <c r="H9" s="42"/>
      <c r="I9" s="42"/>
      <c r="J9" s="42"/>
      <c r="K9" s="41"/>
      <c r="L9" s="41"/>
      <c r="M9" s="41"/>
      <c r="N9" s="41"/>
    </row>
    <row r="10" spans="1:14" ht="12.75" customHeight="1" x14ac:dyDescent="0.2">
      <c r="A10" s="8" t="s">
        <v>22</v>
      </c>
      <c r="B10" s="23"/>
      <c r="C10" s="17">
        <v>1310</v>
      </c>
      <c r="D10" s="17">
        <v>892.63</v>
      </c>
      <c r="E10" s="17">
        <v>1210.73</v>
      </c>
      <c r="F10" s="17">
        <v>1408.35</v>
      </c>
      <c r="G10" s="17">
        <v>1446.06</v>
      </c>
      <c r="H10" s="17">
        <v>1519.5421395214244</v>
      </c>
      <c r="I10" s="17">
        <v>1536.81</v>
      </c>
      <c r="J10" s="17">
        <v>1590.95</v>
      </c>
      <c r="L10" s="40"/>
      <c r="N10" s="40"/>
    </row>
    <row r="11" spans="1:14" s="15" customFormat="1" ht="12.75" customHeight="1" x14ac:dyDescent="0.2">
      <c r="A11" s="20" t="s">
        <v>18</v>
      </c>
      <c r="B11" s="24"/>
      <c r="C11" s="18">
        <v>0.24609951061891208</v>
      </c>
      <c r="D11" s="18">
        <v>0.2074855943451267</v>
      </c>
      <c r="E11" s="18">
        <v>0.22709164093887979</v>
      </c>
      <c r="F11" s="18">
        <v>0.21287900201489479</v>
      </c>
      <c r="G11" s="18">
        <v>0.21744838070834704</v>
      </c>
      <c r="H11" s="18">
        <v>0.2243421648429077</v>
      </c>
      <c r="I11" s="18">
        <f t="shared" ref="I11:J11" si="1">IFERROR(I10/I7,"")</f>
        <v>0.22650143920624791</v>
      </c>
      <c r="J11" s="18">
        <f t="shared" si="1"/>
        <v>0.22808043707950379</v>
      </c>
      <c r="L11" s="3"/>
      <c r="N11" s="3"/>
    </row>
    <row r="12" spans="1:14" ht="12.75" customHeight="1" x14ac:dyDescent="0.2">
      <c r="A12" s="41"/>
      <c r="B12" s="41"/>
      <c r="C12" s="42"/>
      <c r="D12" s="42"/>
      <c r="E12" s="42"/>
      <c r="F12" s="42"/>
      <c r="G12" s="42"/>
      <c r="H12" s="42"/>
      <c r="I12" s="42"/>
      <c r="J12" s="42"/>
      <c r="K12" s="41"/>
      <c r="L12" s="41"/>
      <c r="M12" s="41"/>
      <c r="N12" s="41"/>
    </row>
    <row r="13" spans="1:14" ht="12.75" customHeight="1" x14ac:dyDescent="0.2">
      <c r="A13" s="8" t="s">
        <v>23</v>
      </c>
      <c r="B13" s="23"/>
      <c r="C13" s="17">
        <v>917.3</v>
      </c>
      <c r="D13" s="17">
        <v>501.18</v>
      </c>
      <c r="E13" s="17">
        <v>815.75</v>
      </c>
      <c r="F13" s="17">
        <v>977.78</v>
      </c>
      <c r="G13" s="17">
        <v>1001.79</v>
      </c>
      <c r="H13" s="17">
        <v>1060.5289442533251</v>
      </c>
      <c r="I13" s="17">
        <v>1074.3</v>
      </c>
      <c r="J13" s="17">
        <v>1123.22</v>
      </c>
      <c r="L13" s="40"/>
      <c r="N13" s="40"/>
    </row>
    <row r="14" spans="1:14" s="15" customFormat="1" ht="12.75" customHeight="1" x14ac:dyDescent="0.2">
      <c r="A14" s="20" t="s">
        <v>18</v>
      </c>
      <c r="B14" s="24"/>
      <c r="C14" s="18">
        <v>0.1723260160997924</v>
      </c>
      <c r="D14" s="18">
        <v>0.11649578232178014</v>
      </c>
      <c r="E14" s="18">
        <v>0.15300686866261776</v>
      </c>
      <c r="F14" s="18">
        <v>0.14779623714994417</v>
      </c>
      <c r="G14" s="18">
        <v>0.15064216789746968</v>
      </c>
      <c r="H14" s="18">
        <v>0.15657437398036689</v>
      </c>
      <c r="I14" s="18">
        <f t="shared" ref="I14:J14" si="2">IFERROR(I13/I7,"")</f>
        <v>0.15833479489284435</v>
      </c>
      <c r="J14" s="18">
        <f t="shared" si="2"/>
        <v>0.1610261218369152</v>
      </c>
      <c r="L14" s="3"/>
      <c r="N14" s="3"/>
    </row>
    <row r="15" spans="1:14" ht="12.75" customHeight="1" x14ac:dyDescent="0.2">
      <c r="A15" s="41"/>
      <c r="B15" s="41"/>
      <c r="C15" s="42"/>
      <c r="D15" s="42"/>
      <c r="E15" s="42"/>
      <c r="F15" s="42"/>
      <c r="G15" s="42"/>
      <c r="H15" s="42"/>
      <c r="I15" s="42"/>
      <c r="J15" s="42"/>
      <c r="K15" s="41"/>
      <c r="L15" s="41"/>
      <c r="M15" s="41"/>
      <c r="N15" s="41"/>
    </row>
    <row r="16" spans="1:14" ht="12.75" customHeight="1" x14ac:dyDescent="0.2">
      <c r="A16" s="8" t="s">
        <v>0</v>
      </c>
      <c r="B16" s="23"/>
      <c r="C16" s="17">
        <v>742.7</v>
      </c>
      <c r="D16" s="17">
        <v>219.13800000000003</v>
      </c>
      <c r="E16" s="17">
        <v>577.05799999999999</v>
      </c>
      <c r="F16" s="17">
        <v>791.47865009966108</v>
      </c>
      <c r="G16" s="17">
        <v>808.32785663701543</v>
      </c>
      <c r="H16" s="17">
        <v>902.98967000000096</v>
      </c>
      <c r="I16" s="17">
        <v>915.71</v>
      </c>
      <c r="J16" s="17">
        <v>968.93</v>
      </c>
      <c r="L16" s="40"/>
      <c r="N16" s="40"/>
    </row>
    <row r="17" spans="1:14" ht="12.75" customHeight="1" x14ac:dyDescent="0.2">
      <c r="A17" s="41"/>
      <c r="B17" s="41"/>
      <c r="C17" s="42"/>
      <c r="D17" s="42"/>
      <c r="E17" s="42"/>
      <c r="F17" s="42"/>
      <c r="G17" s="42"/>
      <c r="H17" s="42"/>
      <c r="I17" s="42"/>
      <c r="J17" s="42"/>
      <c r="K17" s="41"/>
      <c r="L17" s="41"/>
      <c r="M17" s="41"/>
      <c r="N17" s="41"/>
    </row>
    <row r="18" spans="1:14" ht="12.75" customHeight="1" x14ac:dyDescent="0.2">
      <c r="A18" s="8" t="s">
        <v>35</v>
      </c>
      <c r="B18" s="23"/>
      <c r="C18" s="17">
        <v>457.73800000000006</v>
      </c>
      <c r="D18" s="17">
        <v>42.745000000000047</v>
      </c>
      <c r="E18" s="17">
        <v>321.55700000000002</v>
      </c>
      <c r="F18" s="17">
        <v>435.89741029251212</v>
      </c>
      <c r="G18" s="17">
        <v>495.90623628687013</v>
      </c>
      <c r="H18" s="17">
        <v>501.14008752418607</v>
      </c>
      <c r="I18" s="17">
        <v>506.34</v>
      </c>
      <c r="J18" s="17">
        <v>571.29999999999995</v>
      </c>
      <c r="L18" s="40"/>
      <c r="N18" s="40"/>
    </row>
    <row r="19" spans="1:14" ht="12.75" customHeight="1" x14ac:dyDescent="0.2">
      <c r="A19" s="41"/>
      <c r="B19" s="41"/>
      <c r="C19" s="42"/>
      <c r="D19" s="42"/>
      <c r="E19" s="42"/>
      <c r="F19" s="42"/>
      <c r="G19" s="42"/>
      <c r="H19" s="42"/>
      <c r="I19" s="42"/>
      <c r="J19" s="42"/>
      <c r="K19" s="41"/>
      <c r="L19" s="41"/>
      <c r="M19" s="41"/>
      <c r="N19" s="41"/>
    </row>
    <row r="20" spans="1:14" ht="12.75" customHeight="1" x14ac:dyDescent="0.2">
      <c r="A20" s="8" t="s">
        <v>17</v>
      </c>
      <c r="B20" s="23"/>
      <c r="C20" s="17">
        <v>390.5</v>
      </c>
      <c r="D20" s="17">
        <v>140</v>
      </c>
      <c r="E20" s="17">
        <v>345.6</v>
      </c>
      <c r="F20" s="17">
        <v>397.69999999999987</v>
      </c>
      <c r="G20" s="17">
        <v>405.69999999999987</v>
      </c>
      <c r="H20" s="17">
        <v>414.89999999999986</v>
      </c>
      <c r="I20" s="17">
        <v>417.09</v>
      </c>
      <c r="J20" s="17">
        <v>429.17</v>
      </c>
      <c r="L20" s="40"/>
      <c r="N20" s="40"/>
    </row>
    <row r="21" spans="1:14" s="19" customFormat="1" ht="12.75" customHeight="1" x14ac:dyDescent="0.2">
      <c r="A21" s="20" t="s">
        <v>18</v>
      </c>
      <c r="B21" s="24"/>
      <c r="C21" s="18">
        <v>7.3360197631057375E-2</v>
      </c>
      <c r="D21" s="18">
        <v>3.254201988317415E-2</v>
      </c>
      <c r="E21" s="18">
        <v>6.4822768997610414E-2</v>
      </c>
      <c r="F21" s="18">
        <v>6.0114303334628215E-2</v>
      </c>
      <c r="G21" s="18">
        <v>6.1006326192119535E-2</v>
      </c>
      <c r="H21" s="18">
        <v>6.1255006868475216E-2</v>
      </c>
      <c r="I21" s="18">
        <f t="shared" ref="I21:J21" si="3">IFERROR(I20/I7,"")</f>
        <v>6.1472456112684024E-2</v>
      </c>
      <c r="J21" s="18">
        <f t="shared" si="3"/>
        <v>6.1526308923228662E-2</v>
      </c>
      <c r="L21" s="3"/>
      <c r="N21" s="3"/>
    </row>
    <row r="22" spans="1:14" ht="12.75" customHeight="1" x14ac:dyDescent="0.2">
      <c r="A22" s="41"/>
      <c r="B22" s="41"/>
      <c r="C22" s="42"/>
      <c r="D22" s="42"/>
      <c r="E22" s="42"/>
      <c r="F22" s="42"/>
      <c r="G22" s="42"/>
      <c r="H22" s="42"/>
      <c r="I22" s="42"/>
      <c r="J22" s="42"/>
      <c r="K22" s="41"/>
      <c r="L22" s="41"/>
      <c r="M22" s="41"/>
      <c r="N22" s="41"/>
    </row>
    <row r="23" spans="1:14" ht="12.75" customHeight="1" x14ac:dyDescent="0.2">
      <c r="A23" s="8" t="s">
        <v>33</v>
      </c>
      <c r="B23" s="23"/>
      <c r="C23" s="17">
        <v>3507.2</v>
      </c>
      <c r="D23" s="17">
        <v>3258.375</v>
      </c>
      <c r="E23" s="17">
        <v>2907.1000000000004</v>
      </c>
      <c r="F23" s="17">
        <v>2552.5544309637266</v>
      </c>
      <c r="G23" s="17">
        <v>2261.6469955583229</v>
      </c>
      <c r="H23" s="17">
        <v>1925.7999999999995</v>
      </c>
      <c r="I23" s="17">
        <v>1625.61</v>
      </c>
      <c r="J23" s="17">
        <v>1286.8499999999999</v>
      </c>
      <c r="L23" s="40"/>
      <c r="N23" s="40"/>
    </row>
    <row r="24" spans="1:14" s="19" customFormat="1" ht="12.75" customHeight="1" x14ac:dyDescent="0.2">
      <c r="A24" s="27" t="s">
        <v>37</v>
      </c>
      <c r="B24" s="25"/>
      <c r="C24" s="37">
        <v>2.6772519083969466</v>
      </c>
      <c r="D24" s="37">
        <v>3.6503086385176391</v>
      </c>
      <c r="E24" s="37">
        <v>2.4011133778794616</v>
      </c>
      <c r="F24" s="37">
        <v>1.8124432356755968</v>
      </c>
      <c r="G24" s="37">
        <v>1.5640063313820471</v>
      </c>
      <c r="H24" s="37">
        <v>1.267355442085025</v>
      </c>
      <c r="I24" s="37">
        <f t="shared" ref="I24:J24" si="4">IFERROR(I23/I10,"")</f>
        <v>1.0577820290081401</v>
      </c>
      <c r="J24" s="37">
        <f t="shared" si="4"/>
        <v>0.80885634369401926</v>
      </c>
      <c r="L24" s="3"/>
      <c r="N24" s="3"/>
    </row>
    <row r="25" spans="1:14" ht="12.75" customHeight="1" x14ac:dyDescent="0.2">
      <c r="A25" s="41"/>
      <c r="B25" s="41"/>
      <c r="C25" s="41"/>
      <c r="D25" s="41"/>
      <c r="E25" s="41"/>
      <c r="F25" s="41"/>
      <c r="G25" s="41"/>
      <c r="H25" s="41"/>
      <c r="I25" s="41"/>
      <c r="J25" s="41"/>
      <c r="K25" s="41"/>
      <c r="L25" s="41"/>
      <c r="M25" s="41"/>
      <c r="N25" s="41"/>
    </row>
    <row r="26" spans="1:14" ht="12.75" customHeight="1" x14ac:dyDescent="0.2">
      <c r="A26" s="8" t="s">
        <v>39</v>
      </c>
      <c r="B26" s="23"/>
      <c r="C26" s="17">
        <v>361.52099999999996</v>
      </c>
      <c r="D26" s="17">
        <v>207.60000000000002</v>
      </c>
      <c r="E26" s="17">
        <v>431.17499999999961</v>
      </c>
      <c r="F26" s="17">
        <v>515.54556903627372</v>
      </c>
      <c r="G26" s="17">
        <v>508.85614055165979</v>
      </c>
      <c r="H26" s="17">
        <v>533.84699555832344</v>
      </c>
      <c r="I26" s="17">
        <v>540.78</v>
      </c>
      <c r="J26" s="17">
        <v>570.17999999999995</v>
      </c>
      <c r="L26" s="40"/>
      <c r="N26" s="40"/>
    </row>
    <row r="27" spans="1:14" s="15" customFormat="1" ht="12.75" customHeight="1" x14ac:dyDescent="0.2">
      <c r="A27" s="20" t="s">
        <v>18</v>
      </c>
      <c r="B27" s="24"/>
      <c r="C27" s="18">
        <v>6.791613830416772E-2</v>
      </c>
      <c r="D27" s="18">
        <v>4.8255166626763955E-2</v>
      </c>
      <c r="E27" s="18">
        <v>8.0873719393937046E-2</v>
      </c>
      <c r="F27" s="18">
        <v>7.7927238420593611E-2</v>
      </c>
      <c r="G27" s="18">
        <v>7.6518224538717261E-2</v>
      </c>
      <c r="H27" s="18">
        <v>7.8816103590359052E-2</v>
      </c>
      <c r="I27" s="18">
        <f t="shared" ref="I27:J27" si="5">IFERROR(I26/I7,"")</f>
        <v>7.9702401919531193E-2</v>
      </c>
      <c r="J27" s="18">
        <f t="shared" si="5"/>
        <v>8.1741666057381729E-2</v>
      </c>
      <c r="L27" s="3"/>
      <c r="N27" s="3"/>
    </row>
    <row r="28" spans="1:14" ht="12.75" customHeight="1" x14ac:dyDescent="0.2">
      <c r="A28" s="41"/>
      <c r="B28" s="41"/>
      <c r="C28" s="41"/>
      <c r="D28" s="41"/>
      <c r="E28" s="41"/>
      <c r="F28" s="41"/>
      <c r="G28" s="41"/>
      <c r="H28" s="41"/>
      <c r="I28" s="41"/>
      <c r="J28" s="41"/>
      <c r="K28" s="41"/>
      <c r="L28" s="41"/>
      <c r="M28" s="41"/>
      <c r="N28" s="41"/>
    </row>
    <row r="29" spans="1:14" ht="12.75" customHeight="1" x14ac:dyDescent="0.2">
      <c r="A29" s="52" t="s">
        <v>24</v>
      </c>
      <c r="B29" s="52"/>
      <c r="C29" s="52"/>
      <c r="D29" s="52"/>
      <c r="E29" s="52"/>
      <c r="F29" s="52"/>
      <c r="G29" s="52"/>
      <c r="H29" s="52"/>
      <c r="I29" s="52"/>
    </row>
    <row r="30" spans="1:14" ht="12.75" customHeight="1" x14ac:dyDescent="0.2">
      <c r="A30" s="52" t="s">
        <v>25</v>
      </c>
      <c r="B30" s="52"/>
      <c r="C30" s="52"/>
      <c r="D30" s="52"/>
      <c r="E30" s="52"/>
      <c r="F30" s="52"/>
      <c r="G30" s="52"/>
      <c r="H30" s="52"/>
      <c r="I30" s="52"/>
    </row>
  </sheetData>
  <mergeCells count="2">
    <mergeCell ref="A30:I30"/>
    <mergeCell ref="A29:I29"/>
  </mergeCells>
  <pageMargins left="0" right="0" top="0"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4D85-C028-497C-A01E-29F2DA95F8D8}">
  <sheetPr>
    <pageSetUpPr fitToPage="1"/>
  </sheetPr>
  <dimension ref="A1:M30"/>
  <sheetViews>
    <sheetView showGridLines="0" zoomScaleNormal="100" zoomScaleSheetLayoutView="100" workbookViewId="0">
      <selection activeCell="K20" sqref="K20"/>
    </sheetView>
  </sheetViews>
  <sheetFormatPr defaultColWidth="9" defaultRowHeight="12.75" outlineLevelCol="1" x14ac:dyDescent="0.2"/>
  <cols>
    <col min="1" max="1" width="43.75" style="3" customWidth="1"/>
    <col min="2" max="2" width="3.625" style="3" customWidth="1"/>
    <col min="3" max="3" width="15.625" style="3" hidden="1" customWidth="1" outlineLevel="1"/>
    <col min="4" max="4" width="11.625" style="3" hidden="1" customWidth="1" outlineLevel="1"/>
    <col min="5" max="7" width="11.625" style="3" hidden="1" customWidth="1" outlineLevel="1" collapsed="1"/>
    <col min="8" max="8" width="11.625" style="3" customWidth="1" collapsed="1"/>
    <col min="9" max="9" width="11.625" style="3" customWidth="1"/>
    <col min="10" max="10" width="3.625" style="3" customWidth="1"/>
    <col min="11" max="11" width="9" style="3" customWidth="1"/>
    <col min="12" max="12" width="3.625" style="3" customWidth="1"/>
    <col min="13" max="16384" width="9" style="3"/>
  </cols>
  <sheetData>
    <row r="1" spans="1:13" ht="26.25" x14ac:dyDescent="0.2">
      <c r="A1" s="1" t="s">
        <v>48</v>
      </c>
      <c r="B1" s="1"/>
    </row>
    <row r="2" spans="1:13" ht="12.75" customHeight="1" x14ac:dyDescent="0.2">
      <c r="A2" s="3" t="s">
        <v>27</v>
      </c>
      <c r="E2" s="43"/>
      <c r="F2" s="43"/>
      <c r="G2" s="43"/>
      <c r="H2" s="43"/>
      <c r="I2" s="43"/>
    </row>
    <row r="3" spans="1:13" ht="12.75" customHeight="1" x14ac:dyDescent="0.2"/>
    <row r="4" spans="1:13" ht="12.75" customHeight="1" thickBot="1" x14ac:dyDescent="0.25">
      <c r="A4" s="4" t="s">
        <v>1</v>
      </c>
      <c r="B4" s="23"/>
      <c r="C4" s="6" t="s">
        <v>50</v>
      </c>
      <c r="D4" s="6" t="s">
        <v>51</v>
      </c>
      <c r="E4" s="6" t="s">
        <v>52</v>
      </c>
      <c r="F4" s="6" t="s">
        <v>53</v>
      </c>
      <c r="G4" s="6" t="s">
        <v>54</v>
      </c>
      <c r="H4" s="6" t="s">
        <v>56</v>
      </c>
      <c r="I4" s="6" t="s">
        <v>57</v>
      </c>
    </row>
    <row r="5" spans="1:13" ht="12.75" customHeight="1" x14ac:dyDescent="0.2">
      <c r="A5" s="23"/>
      <c r="B5" s="23"/>
      <c r="C5" s="39"/>
      <c r="D5" s="38"/>
      <c r="E5" s="38"/>
      <c r="F5" s="38"/>
      <c r="G5" s="38"/>
      <c r="H5" s="38"/>
      <c r="I5" s="38"/>
    </row>
    <row r="6" spans="1:13" ht="7.5" customHeight="1" x14ac:dyDescent="0.2">
      <c r="A6" s="41"/>
      <c r="B6" s="41"/>
      <c r="C6" s="42"/>
      <c r="D6" s="42"/>
      <c r="E6" s="42"/>
      <c r="F6" s="42"/>
      <c r="G6" s="42"/>
      <c r="H6" s="42"/>
      <c r="I6" s="42"/>
      <c r="J6" s="41"/>
      <c r="K6" s="41"/>
      <c r="L6" s="41"/>
      <c r="M6" s="41"/>
    </row>
    <row r="7" spans="1:13" ht="12.75" customHeight="1" x14ac:dyDescent="0.2">
      <c r="A7" s="8" t="s">
        <v>16</v>
      </c>
      <c r="B7" s="23"/>
      <c r="C7" s="17">
        <v>1341.0389999999998</v>
      </c>
      <c r="D7" s="17">
        <v>764.8570000000002</v>
      </c>
      <c r="E7" s="17">
        <v>1320.126</v>
      </c>
      <c r="F7" s="17">
        <v>1675.866</v>
      </c>
      <c r="G7" s="17">
        <v>1737.76</v>
      </c>
      <c r="H7" s="17">
        <v>1751.97</v>
      </c>
      <c r="I7" s="17">
        <v>1737.08</v>
      </c>
      <c r="K7" s="40"/>
      <c r="M7" s="40"/>
    </row>
    <row r="8" spans="1:13" s="15" customFormat="1" ht="12.75" customHeight="1" x14ac:dyDescent="0.2">
      <c r="A8" s="20" t="s">
        <v>19</v>
      </c>
      <c r="B8" s="24"/>
      <c r="C8" s="18">
        <v>1.5910929701916876E-2</v>
      </c>
      <c r="D8" s="18">
        <f>+IFERROR(D7/C7-1,"n.a.")</f>
        <v>-0.4296534254410197</v>
      </c>
      <c r="E8" s="18">
        <f t="shared" ref="E8:H8" si="0">+IFERROR(E7/D7-1,"n.a.")</f>
        <v>0.72597753567006595</v>
      </c>
      <c r="F8" s="18">
        <f t="shared" si="0"/>
        <v>0.26947427745533381</v>
      </c>
      <c r="G8" s="18">
        <f t="shared" si="0"/>
        <v>3.693254711295535E-2</v>
      </c>
      <c r="H8" s="18">
        <f t="shared" si="0"/>
        <v>8.1771936285792712E-3</v>
      </c>
      <c r="I8" s="18">
        <f t="shared" ref="I8" si="1">IFERROR(I7/H7-1,"")</f>
        <v>-8.4990039783786608E-3</v>
      </c>
      <c r="K8" s="3"/>
      <c r="M8" s="3"/>
    </row>
    <row r="9" spans="1:13" ht="12.75" customHeight="1" x14ac:dyDescent="0.2">
      <c r="A9" s="41"/>
      <c r="B9" s="41"/>
      <c r="C9" s="42"/>
      <c r="D9" s="42"/>
      <c r="E9" s="42"/>
      <c r="F9" s="42"/>
      <c r="G9" s="42"/>
      <c r="H9" s="42"/>
      <c r="I9" s="42"/>
      <c r="J9" s="41"/>
      <c r="K9" s="41"/>
      <c r="L9" s="41"/>
      <c r="M9" s="41"/>
    </row>
    <row r="10" spans="1:13" ht="12.75" customHeight="1" x14ac:dyDescent="0.2">
      <c r="A10" s="8" t="s">
        <v>22</v>
      </c>
      <c r="B10" s="23"/>
      <c r="C10" s="17">
        <v>320.51000000000005</v>
      </c>
      <c r="D10" s="17">
        <v>23.658000000000015</v>
      </c>
      <c r="E10" s="17">
        <v>307.39799999999997</v>
      </c>
      <c r="F10" s="17">
        <v>362.209</v>
      </c>
      <c r="G10" s="17">
        <v>379.39999999999992</v>
      </c>
      <c r="H10" s="17">
        <v>392.00999999999993</v>
      </c>
      <c r="I10" s="17">
        <v>378.75</v>
      </c>
      <c r="K10" s="40"/>
      <c r="M10" s="40"/>
    </row>
    <row r="11" spans="1:13" s="15" customFormat="1" ht="12.75" customHeight="1" x14ac:dyDescent="0.2">
      <c r="A11" s="20" t="s">
        <v>18</v>
      </c>
      <c r="B11" s="24"/>
      <c r="C11" s="18">
        <f t="shared" ref="C11:H11" si="2">IFERROR(C10/C7,"")</f>
        <v>0.23900125201429645</v>
      </c>
      <c r="D11" s="18">
        <f t="shared" si="2"/>
        <v>3.093127212014796E-2</v>
      </c>
      <c r="E11" s="18">
        <f t="shared" si="2"/>
        <v>0.23285504565473295</v>
      </c>
      <c r="F11" s="18">
        <f t="shared" si="2"/>
        <v>0.21613243540951366</v>
      </c>
      <c r="G11" s="18">
        <f t="shared" si="2"/>
        <v>0.21832704170886655</v>
      </c>
      <c r="H11" s="18">
        <f t="shared" si="2"/>
        <v>0.22375383140122257</v>
      </c>
      <c r="I11" s="18">
        <f t="shared" ref="I11" si="3">IFERROR(I10/I7,"")</f>
        <v>0.21803831717595046</v>
      </c>
      <c r="K11" s="3"/>
      <c r="M11" s="3"/>
    </row>
    <row r="12" spans="1:13" ht="12.75" customHeight="1" x14ac:dyDescent="0.2">
      <c r="A12" s="41"/>
      <c r="B12" s="41"/>
      <c r="C12" s="42"/>
      <c r="D12" s="42"/>
      <c r="E12" s="42"/>
      <c r="F12" s="42"/>
      <c r="G12" s="42"/>
      <c r="H12" s="42"/>
      <c r="I12" s="42"/>
      <c r="J12" s="41"/>
      <c r="K12" s="41"/>
      <c r="L12" s="41"/>
      <c r="M12" s="41"/>
    </row>
    <row r="13" spans="1:13" ht="12.75" customHeight="1" x14ac:dyDescent="0.2">
      <c r="A13" s="8" t="s">
        <v>23</v>
      </c>
      <c r="B13" s="23"/>
      <c r="C13" s="17">
        <v>221.327</v>
      </c>
      <c r="D13" s="17">
        <v>-74.407999999999987</v>
      </c>
      <c r="E13" s="17">
        <v>208.614</v>
      </c>
      <c r="F13" s="17">
        <v>253.07600000000002</v>
      </c>
      <c r="G13" s="17">
        <v>269.27</v>
      </c>
      <c r="H13" s="17">
        <v>276.48143674702703</v>
      </c>
      <c r="I13" s="17">
        <v>274.43</v>
      </c>
      <c r="K13" s="40"/>
      <c r="M13" s="40"/>
    </row>
    <row r="14" spans="1:13" s="15" customFormat="1" ht="12.75" customHeight="1" x14ac:dyDescent="0.2">
      <c r="A14" s="20" t="s">
        <v>18</v>
      </c>
      <c r="B14" s="24"/>
      <c r="C14" s="18">
        <f t="shared" ref="C14:H14" si="4">IFERROR(C13/C7,"")</f>
        <v>0.16504143429087451</v>
      </c>
      <c r="D14" s="18">
        <f t="shared" si="4"/>
        <v>-9.728354450570495E-2</v>
      </c>
      <c r="E14" s="18">
        <f t="shared" si="4"/>
        <v>0.158025824807632</v>
      </c>
      <c r="F14" s="18">
        <f t="shared" si="4"/>
        <v>0.15101207375768708</v>
      </c>
      <c r="G14" s="18">
        <f t="shared" si="4"/>
        <v>0.15495235245373354</v>
      </c>
      <c r="H14" s="18">
        <f t="shared" si="4"/>
        <v>0.1578117414950182</v>
      </c>
      <c r="I14" s="18">
        <f t="shared" ref="I14" si="5">IFERROR(I13/I7,"")</f>
        <v>0.1579835125613098</v>
      </c>
      <c r="K14" s="3"/>
      <c r="M14" s="3"/>
    </row>
    <row r="15" spans="1:13" ht="12.75" customHeight="1" x14ac:dyDescent="0.2">
      <c r="A15" s="41"/>
      <c r="B15" s="41"/>
      <c r="C15" s="42"/>
      <c r="D15" s="42"/>
      <c r="E15" s="42"/>
      <c r="F15" s="42"/>
      <c r="G15" s="42"/>
      <c r="H15" s="42"/>
      <c r="I15" s="42"/>
      <c r="J15" s="41"/>
      <c r="K15" s="41"/>
      <c r="L15" s="41"/>
      <c r="M15" s="41"/>
    </row>
    <row r="16" spans="1:13" ht="12.75" customHeight="1" x14ac:dyDescent="0.2">
      <c r="A16" s="8" t="s">
        <v>0</v>
      </c>
      <c r="B16" s="23"/>
      <c r="C16" s="17">
        <v>241.92499999999998</v>
      </c>
      <c r="D16" s="17">
        <v>-145.15899999999999</v>
      </c>
      <c r="E16" s="17">
        <v>151.23399999999998</v>
      </c>
      <c r="F16" s="17">
        <v>212.62100000000004</v>
      </c>
      <c r="G16" s="17">
        <v>229.29599999999999</v>
      </c>
      <c r="H16" s="17">
        <v>240.06050410160498</v>
      </c>
      <c r="I16" s="17">
        <v>235.59</v>
      </c>
      <c r="K16" s="40"/>
      <c r="M16" s="40"/>
    </row>
    <row r="17" spans="1:13" ht="12.75" customHeight="1" x14ac:dyDescent="0.2">
      <c r="A17" s="41"/>
      <c r="B17" s="41"/>
      <c r="C17" s="42"/>
      <c r="D17" s="42"/>
      <c r="E17" s="42"/>
      <c r="F17" s="42"/>
      <c r="G17" s="42"/>
      <c r="H17" s="42"/>
      <c r="I17" s="42"/>
      <c r="J17" s="41"/>
      <c r="K17" s="41"/>
      <c r="L17" s="41"/>
      <c r="M17" s="41"/>
    </row>
    <row r="18" spans="1:13" ht="12.75" customHeight="1" x14ac:dyDescent="0.2">
      <c r="A18" s="8" t="s">
        <v>35</v>
      </c>
      <c r="B18" s="23"/>
      <c r="C18" s="17">
        <v>205.58199999999999</v>
      </c>
      <c r="D18" s="17">
        <v>-140.15300000000002</v>
      </c>
      <c r="E18" s="17">
        <v>89.400999999999982</v>
      </c>
      <c r="F18" s="17">
        <v>123.29300000000003</v>
      </c>
      <c r="G18" s="17">
        <v>127.80000000000001</v>
      </c>
      <c r="H18" s="17">
        <v>130.93637395710198</v>
      </c>
      <c r="I18" s="17">
        <v>122.56</v>
      </c>
      <c r="K18" s="40"/>
      <c r="M18" s="40"/>
    </row>
    <row r="19" spans="1:13" ht="12.75" customHeight="1" x14ac:dyDescent="0.2">
      <c r="A19" s="41"/>
      <c r="B19" s="41"/>
      <c r="C19" s="42"/>
      <c r="D19" s="42"/>
      <c r="E19" s="42"/>
      <c r="F19" s="42"/>
      <c r="G19" s="42"/>
      <c r="H19" s="42"/>
      <c r="I19" s="42"/>
      <c r="J19" s="41"/>
      <c r="K19" s="41"/>
      <c r="L19" s="41"/>
      <c r="M19" s="41"/>
    </row>
    <row r="20" spans="1:13" ht="12.75" customHeight="1" x14ac:dyDescent="0.2">
      <c r="A20" s="8" t="s">
        <v>17</v>
      </c>
      <c r="B20" s="23"/>
      <c r="C20" s="17">
        <v>89.699999999999989</v>
      </c>
      <c r="D20" s="17">
        <v>24.800000000000004</v>
      </c>
      <c r="E20" s="17">
        <v>63.000000000000014</v>
      </c>
      <c r="F20" s="17">
        <v>67.099999999999994</v>
      </c>
      <c r="G20" s="17">
        <v>70.3</v>
      </c>
      <c r="H20" s="17">
        <v>90.199999999999989</v>
      </c>
      <c r="I20" s="17">
        <v>98.08</v>
      </c>
      <c r="K20" s="40"/>
      <c r="M20" s="40"/>
    </row>
    <row r="21" spans="1:13" s="19" customFormat="1" ht="12.75" customHeight="1" x14ac:dyDescent="0.2">
      <c r="A21" s="20" t="s">
        <v>18</v>
      </c>
      <c r="B21" s="24"/>
      <c r="C21" s="18">
        <f t="shared" ref="C21:H21" si="6">IFERROR(C20/C7,"")</f>
        <v>6.6888435011957154E-2</v>
      </c>
      <c r="D21" s="18">
        <f t="shared" si="6"/>
        <v>3.2424361678065311E-2</v>
      </c>
      <c r="E21" s="18">
        <f t="shared" si="6"/>
        <v>4.7722717376977662E-2</v>
      </c>
      <c r="F21" s="18">
        <f t="shared" si="6"/>
        <v>4.0039000731562066E-2</v>
      </c>
      <c r="G21" s="18">
        <f t="shared" si="6"/>
        <v>4.0454378049903324E-2</v>
      </c>
      <c r="H21" s="18">
        <f t="shared" si="6"/>
        <v>5.1484899855591126E-2</v>
      </c>
      <c r="I21" s="18">
        <f t="shared" ref="I21" si="7">IFERROR(I20/I7,"")</f>
        <v>5.646256936928639E-2</v>
      </c>
      <c r="K21" s="3"/>
      <c r="M21" s="3"/>
    </row>
    <row r="22" spans="1:13" ht="12.75" customHeight="1" x14ac:dyDescent="0.2">
      <c r="A22" s="41"/>
      <c r="B22" s="41"/>
      <c r="C22" s="42"/>
      <c r="D22" s="42"/>
      <c r="E22" s="42"/>
      <c r="F22" s="42"/>
      <c r="G22" s="42"/>
      <c r="H22" s="42"/>
      <c r="I22" s="42"/>
      <c r="J22" s="41"/>
      <c r="K22" s="41"/>
      <c r="L22" s="41"/>
      <c r="M22" s="41"/>
    </row>
    <row r="23" spans="1:13" ht="12.75" customHeight="1" x14ac:dyDescent="0.2">
      <c r="A23" s="8" t="s">
        <v>33</v>
      </c>
      <c r="B23" s="23"/>
      <c r="C23" s="17">
        <v>4491.8</v>
      </c>
      <c r="D23" s="17">
        <v>4264.7999999999993</v>
      </c>
      <c r="E23" s="17">
        <v>3818.7000000000003</v>
      </c>
      <c r="F23" s="17">
        <v>3530.7000000000003</v>
      </c>
      <c r="G23" s="17">
        <v>3087.5</v>
      </c>
      <c r="H23" s="17">
        <v>2977.9999999999995</v>
      </c>
      <c r="I23" s="17">
        <v>2707.69</v>
      </c>
      <c r="K23" s="40"/>
      <c r="M23" s="40"/>
    </row>
    <row r="24" spans="1:13" s="19" customFormat="1" ht="12.75" customHeight="1" x14ac:dyDescent="0.2">
      <c r="A24" s="27" t="s">
        <v>37</v>
      </c>
      <c r="B24" s="25"/>
      <c r="C24" s="37" t="s">
        <v>55</v>
      </c>
      <c r="D24" s="37" t="s">
        <v>55</v>
      </c>
      <c r="E24" s="37" t="s">
        <v>55</v>
      </c>
      <c r="F24" s="37" t="s">
        <v>55</v>
      </c>
      <c r="G24" s="37" t="s">
        <v>55</v>
      </c>
      <c r="H24" s="37" t="s">
        <v>55</v>
      </c>
      <c r="I24" s="37" t="s">
        <v>55</v>
      </c>
      <c r="K24" s="3"/>
      <c r="M24" s="3"/>
    </row>
    <row r="25" spans="1:13" ht="12.75" customHeight="1" x14ac:dyDescent="0.2">
      <c r="A25" s="41"/>
      <c r="B25" s="41"/>
      <c r="C25" s="41"/>
      <c r="D25" s="41"/>
      <c r="E25" s="41"/>
      <c r="F25" s="41"/>
      <c r="G25" s="41"/>
      <c r="H25" s="41"/>
      <c r="I25" s="41"/>
      <c r="J25" s="41"/>
      <c r="K25" s="41"/>
      <c r="L25" s="41"/>
      <c r="M25" s="41"/>
    </row>
    <row r="26" spans="1:13" ht="12.75" customHeight="1" x14ac:dyDescent="0.2">
      <c r="A26" s="8" t="s">
        <v>39</v>
      </c>
      <c r="B26" s="23"/>
      <c r="C26" s="17">
        <v>72.401000000000181</v>
      </c>
      <c r="D26" s="17">
        <v>-4.0999999999999091</v>
      </c>
      <c r="E26" s="17">
        <v>172.5</v>
      </c>
      <c r="F26" s="17">
        <v>209.20000000000005</v>
      </c>
      <c r="G26" s="17">
        <v>156.50000000000011</v>
      </c>
      <c r="H26" s="17">
        <v>154.20000000000005</v>
      </c>
      <c r="I26" s="17">
        <v>134.06</v>
      </c>
      <c r="K26" s="40"/>
      <c r="M26" s="40"/>
    </row>
    <row r="27" spans="1:13" s="15" customFormat="1" ht="12.75" customHeight="1" x14ac:dyDescent="0.2">
      <c r="A27" s="20" t="s">
        <v>18</v>
      </c>
      <c r="B27" s="24"/>
      <c r="C27" s="18" t="s">
        <v>55</v>
      </c>
      <c r="D27" s="18" t="s">
        <v>55</v>
      </c>
      <c r="E27" s="18" t="s">
        <v>55</v>
      </c>
      <c r="F27" s="18" t="s">
        <v>55</v>
      </c>
      <c r="G27" s="18" t="s">
        <v>55</v>
      </c>
      <c r="H27" s="18" t="s">
        <v>55</v>
      </c>
      <c r="I27" s="18" t="s">
        <v>55</v>
      </c>
      <c r="K27" s="3"/>
      <c r="M27" s="3"/>
    </row>
    <row r="28" spans="1:13" ht="12.75" customHeight="1" x14ac:dyDescent="0.2">
      <c r="A28" s="41"/>
      <c r="B28" s="41"/>
      <c r="C28" s="41"/>
      <c r="D28" s="41"/>
      <c r="E28" s="41"/>
      <c r="F28" s="41"/>
      <c r="G28" s="41"/>
      <c r="H28" s="41"/>
      <c r="I28" s="41"/>
      <c r="J28" s="41"/>
      <c r="K28" s="41"/>
      <c r="L28" s="41"/>
      <c r="M28" s="41"/>
    </row>
    <row r="29" spans="1:13" ht="12.75" customHeight="1" x14ac:dyDescent="0.2">
      <c r="A29" s="52" t="s">
        <v>24</v>
      </c>
      <c r="B29" s="52"/>
      <c r="C29" s="52"/>
      <c r="D29" s="52"/>
      <c r="E29" s="52"/>
      <c r="F29" s="52"/>
      <c r="G29" s="52"/>
      <c r="H29" s="52"/>
      <c r="I29" s="52"/>
    </row>
    <row r="30" spans="1:13" ht="12.75" customHeight="1" x14ac:dyDescent="0.2">
      <c r="A30" s="52" t="s">
        <v>25</v>
      </c>
      <c r="B30" s="52"/>
      <c r="C30" s="52"/>
      <c r="D30" s="52"/>
      <c r="E30" s="52"/>
      <c r="F30" s="52"/>
      <c r="G30" s="52"/>
      <c r="H30" s="52"/>
      <c r="I30" s="52"/>
    </row>
  </sheetData>
  <mergeCells count="2">
    <mergeCell ref="A29:I29"/>
    <mergeCell ref="A30:I30"/>
  </mergeCells>
  <pageMargins left="0"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E2D3F-0110-4FFC-9D75-03CFB181C767}">
  <sheetPr>
    <pageSetUpPr fitToPage="1"/>
  </sheetPr>
  <dimension ref="A1:M30"/>
  <sheetViews>
    <sheetView showGridLines="0" tabSelected="1" zoomScaleNormal="100" zoomScaleSheetLayoutView="100" workbookViewId="0">
      <selection activeCell="H5" sqref="H5"/>
    </sheetView>
  </sheetViews>
  <sheetFormatPr defaultColWidth="9" defaultRowHeight="12.75" outlineLevelCol="1" x14ac:dyDescent="0.2"/>
  <cols>
    <col min="1" max="1" width="43.75" style="3" customWidth="1"/>
    <col min="2" max="2" width="3.625" style="3" customWidth="1"/>
    <col min="3" max="3" width="15.625" style="3" hidden="1" customWidth="1" outlineLevel="1"/>
    <col min="4" max="4" width="11.625" style="3" hidden="1" customWidth="1" outlineLevel="1"/>
    <col min="5" max="7" width="11.625" style="3" hidden="1" customWidth="1" outlineLevel="1" collapsed="1"/>
    <col min="8" max="8" width="11.625" style="3" customWidth="1" collapsed="1"/>
    <col min="9" max="9" width="11.625" style="3" customWidth="1"/>
    <col min="10" max="10" width="3.625" style="3" customWidth="1"/>
    <col min="11" max="11" width="9" style="3" customWidth="1"/>
    <col min="12" max="12" width="3.625" style="3" customWidth="1"/>
    <col min="13" max="16384" width="9" style="3"/>
  </cols>
  <sheetData>
    <row r="1" spans="1:13" ht="26.25" x14ac:dyDescent="0.2">
      <c r="A1" s="1" t="s">
        <v>49</v>
      </c>
      <c r="B1" s="1"/>
    </row>
    <row r="2" spans="1:13" ht="12.75" customHeight="1" x14ac:dyDescent="0.2">
      <c r="A2" s="3" t="s">
        <v>27</v>
      </c>
      <c r="E2" s="43"/>
      <c r="F2" s="43"/>
      <c r="G2" s="43"/>
      <c r="H2" s="43"/>
      <c r="I2" s="43"/>
    </row>
    <row r="3" spans="1:13" ht="12.75" customHeight="1" x14ac:dyDescent="0.2"/>
    <row r="4" spans="1:13" ht="12.75" customHeight="1" thickBot="1" x14ac:dyDescent="0.25">
      <c r="A4" s="4" t="s">
        <v>1</v>
      </c>
      <c r="B4" s="23"/>
      <c r="C4" s="6" t="s">
        <v>58</v>
      </c>
      <c r="D4" s="6" t="s">
        <v>59</v>
      </c>
      <c r="E4" s="6" t="s">
        <v>60</v>
      </c>
      <c r="F4" s="6" t="s">
        <v>61</v>
      </c>
      <c r="G4" s="6" t="s">
        <v>62</v>
      </c>
      <c r="H4" s="6" t="s">
        <v>101</v>
      </c>
      <c r="I4" s="6" t="s">
        <v>63</v>
      </c>
    </row>
    <row r="5" spans="1:13" ht="12.75" customHeight="1" x14ac:dyDescent="0.2">
      <c r="A5" s="23"/>
      <c r="B5" s="23"/>
      <c r="C5" s="39"/>
      <c r="D5" s="38"/>
      <c r="E5" s="38"/>
      <c r="F5" s="38"/>
      <c r="G5" s="38"/>
      <c r="H5" s="38"/>
      <c r="I5" s="38"/>
    </row>
    <row r="6" spans="1:13" ht="7.5" customHeight="1" x14ac:dyDescent="0.2">
      <c r="A6" s="41"/>
      <c r="B6" s="41"/>
      <c r="C6" s="42"/>
      <c r="D6" s="42"/>
      <c r="E6" s="42"/>
      <c r="F6" s="42"/>
      <c r="G6" s="42"/>
      <c r="H6" s="42"/>
      <c r="I6" s="42"/>
      <c r="J6" s="41"/>
      <c r="K6" s="41"/>
      <c r="L6" s="41"/>
      <c r="M6" s="41"/>
    </row>
    <row r="7" spans="1:13" ht="12.75" customHeight="1" x14ac:dyDescent="0.2">
      <c r="A7" s="8" t="s">
        <v>16</v>
      </c>
      <c r="B7" s="23"/>
      <c r="C7" s="17">
        <v>2654.8429999999998</v>
      </c>
      <c r="D7" s="17">
        <v>1816.4290000000001</v>
      </c>
      <c r="E7" s="17">
        <v>2564.8409999999999</v>
      </c>
      <c r="F7" s="17">
        <v>3196.9569999999999</v>
      </c>
      <c r="G7" s="17">
        <v>3437.5</v>
      </c>
      <c r="H7" s="17">
        <v>3447.5</v>
      </c>
      <c r="I7" s="17">
        <v>3495.72</v>
      </c>
      <c r="K7" s="40"/>
      <c r="M7" s="40"/>
    </row>
    <row r="8" spans="1:13" s="15" customFormat="1" ht="12.75" customHeight="1" x14ac:dyDescent="0.2">
      <c r="A8" s="20" t="s">
        <v>19</v>
      </c>
      <c r="B8" s="24"/>
      <c r="C8" s="18">
        <v>9.3308748051552648E-3</v>
      </c>
      <c r="D8" s="18">
        <f>+IFERROR(D7/C7-1,"n.a.")</f>
        <v>-0.31580549207617925</v>
      </c>
      <c r="E8" s="18">
        <f t="shared" ref="E8:I8" si="0">+IFERROR(E7/D7-1,"n.a.")</f>
        <v>0.41202381155552992</v>
      </c>
      <c r="F8" s="18">
        <f t="shared" si="0"/>
        <v>0.24645426363661538</v>
      </c>
      <c r="G8" s="18">
        <f t="shared" si="0"/>
        <v>7.5241237214013212E-2</v>
      </c>
      <c r="H8" s="18">
        <f t="shared" si="0"/>
        <v>2.9090909090909722E-3</v>
      </c>
      <c r="I8" s="18">
        <f t="shared" si="0"/>
        <v>1.3986947063089117E-2</v>
      </c>
      <c r="K8" s="3"/>
      <c r="M8" s="3"/>
    </row>
    <row r="9" spans="1:13" ht="12.75" customHeight="1" x14ac:dyDescent="0.2">
      <c r="A9" s="41"/>
      <c r="B9" s="41"/>
      <c r="C9" s="42"/>
      <c r="D9" s="42"/>
      <c r="E9" s="42"/>
      <c r="F9" s="42"/>
      <c r="G9" s="42"/>
      <c r="H9" s="42"/>
      <c r="I9" s="42"/>
      <c r="J9" s="41"/>
      <c r="K9" s="41"/>
      <c r="L9" s="41"/>
      <c r="M9" s="41"/>
    </row>
    <row r="10" spans="1:13" ht="12.75" customHeight="1" x14ac:dyDescent="0.2">
      <c r="A10" s="8" t="s">
        <v>22</v>
      </c>
      <c r="B10" s="23"/>
      <c r="C10" s="17">
        <v>636.1</v>
      </c>
      <c r="D10" s="17">
        <v>267.88600000000002</v>
      </c>
      <c r="E10" s="17">
        <v>573.88</v>
      </c>
      <c r="F10" s="17">
        <v>695.26</v>
      </c>
      <c r="G10" s="17">
        <v>739.09999999999991</v>
      </c>
      <c r="H10" s="17">
        <v>768.31</v>
      </c>
      <c r="I10" s="17">
        <v>777.72</v>
      </c>
      <c r="K10" s="40"/>
      <c r="M10" s="40"/>
    </row>
    <row r="11" spans="1:13" s="15" customFormat="1" ht="12.75" customHeight="1" x14ac:dyDescent="0.2">
      <c r="A11" s="20" t="s">
        <v>18</v>
      </c>
      <c r="B11" s="24"/>
      <c r="C11" s="18">
        <f t="shared" ref="C11" si="1">IFERROR(C10/C7,"")</f>
        <v>0.2395998558106826</v>
      </c>
      <c r="D11" s="18">
        <f t="shared" ref="D11:H11" si="2">IFERROR(D10/D7,"")</f>
        <v>0.147479477590371</v>
      </c>
      <c r="E11" s="18">
        <f t="shared" si="2"/>
        <v>0.22374876259386059</v>
      </c>
      <c r="F11" s="18">
        <f t="shared" si="2"/>
        <v>0.2174755556612116</v>
      </c>
      <c r="G11" s="18">
        <f t="shared" si="2"/>
        <v>0.21501090909090906</v>
      </c>
      <c r="H11" s="18">
        <f t="shared" si="2"/>
        <v>0.22286004350978969</v>
      </c>
      <c r="I11" s="18">
        <f t="shared" ref="I11" si="3">IFERROR(I10/I7,"")</f>
        <v>0.22247777281933337</v>
      </c>
      <c r="K11" s="3"/>
      <c r="M11" s="3"/>
    </row>
    <row r="12" spans="1:13" ht="12.75" customHeight="1" x14ac:dyDescent="0.2">
      <c r="A12" s="41"/>
      <c r="B12" s="41"/>
      <c r="C12" s="42"/>
      <c r="D12" s="42"/>
      <c r="E12" s="42"/>
      <c r="F12" s="42"/>
      <c r="G12" s="42"/>
      <c r="H12" s="42"/>
      <c r="I12" s="42"/>
      <c r="J12" s="41"/>
      <c r="K12" s="41"/>
      <c r="L12" s="41"/>
      <c r="M12" s="41"/>
    </row>
    <row r="13" spans="1:13" ht="12.75" customHeight="1" x14ac:dyDescent="0.2">
      <c r="A13" s="8" t="s">
        <v>23</v>
      </c>
      <c r="B13" s="23"/>
      <c r="C13" s="17">
        <v>440.5</v>
      </c>
      <c r="D13" s="17">
        <v>66.662000000000006</v>
      </c>
      <c r="E13" s="17">
        <v>377.36500000000001</v>
      </c>
      <c r="F13" s="17">
        <v>481.55900000000003</v>
      </c>
      <c r="G13" s="17">
        <v>517.4</v>
      </c>
      <c r="H13" s="17">
        <v>539.07000000000005</v>
      </c>
      <c r="I13" s="17">
        <v>554.24</v>
      </c>
      <c r="K13" s="40"/>
      <c r="M13" s="40"/>
    </row>
    <row r="14" spans="1:13" s="15" customFormat="1" ht="12.75" customHeight="1" x14ac:dyDescent="0.2">
      <c r="A14" s="20" t="s">
        <v>18</v>
      </c>
      <c r="B14" s="24"/>
      <c r="C14" s="18">
        <f t="shared" ref="C14" si="4">IFERROR(C13/C7,"")</f>
        <v>0.16592318265147885</v>
      </c>
      <c r="D14" s="18">
        <f t="shared" ref="D14:H14" si="5">IFERROR(D13/D7,"")</f>
        <v>3.6699480133823015E-2</v>
      </c>
      <c r="E14" s="18">
        <f t="shared" si="5"/>
        <v>0.14712997803762495</v>
      </c>
      <c r="F14" s="18">
        <f t="shared" si="5"/>
        <v>0.15063042762226705</v>
      </c>
      <c r="G14" s="18">
        <f t="shared" si="5"/>
        <v>0.15051636363636364</v>
      </c>
      <c r="H14" s="18">
        <f t="shared" si="5"/>
        <v>0.15636548223350255</v>
      </c>
      <c r="I14" s="18">
        <f t="shared" ref="I14" si="6">IFERROR(I13/I7,"")</f>
        <v>0.15854816747336745</v>
      </c>
      <c r="K14" s="3"/>
      <c r="M14" s="3"/>
    </row>
    <row r="15" spans="1:13" ht="12.75" customHeight="1" x14ac:dyDescent="0.2">
      <c r="A15" s="41"/>
      <c r="B15" s="41"/>
      <c r="C15" s="42"/>
      <c r="D15" s="42"/>
      <c r="E15" s="42"/>
      <c r="F15" s="42"/>
      <c r="G15" s="42"/>
      <c r="H15" s="42"/>
      <c r="I15" s="42"/>
      <c r="J15" s="41"/>
      <c r="K15" s="41"/>
      <c r="L15" s="41"/>
      <c r="M15" s="41"/>
    </row>
    <row r="16" spans="1:13" ht="12.75" customHeight="1" x14ac:dyDescent="0.2">
      <c r="A16" s="8" t="s">
        <v>0</v>
      </c>
      <c r="B16" s="23"/>
      <c r="C16" s="17">
        <v>425</v>
      </c>
      <c r="D16" s="17">
        <v>-56.787999999999997</v>
      </c>
      <c r="E16" s="17">
        <v>248.602</v>
      </c>
      <c r="F16" s="17">
        <v>405.22500000000002</v>
      </c>
      <c r="G16" s="17">
        <v>440.02</v>
      </c>
      <c r="H16" s="17">
        <v>466.64000000000004</v>
      </c>
      <c r="I16" s="17">
        <v>475.46</v>
      </c>
      <c r="K16" s="40"/>
      <c r="M16" s="40"/>
    </row>
    <row r="17" spans="1:13" ht="12.75" customHeight="1" x14ac:dyDescent="0.2">
      <c r="A17" s="41"/>
      <c r="B17" s="41"/>
      <c r="C17" s="42"/>
      <c r="D17" s="42"/>
      <c r="E17" s="42"/>
      <c r="F17" s="42"/>
      <c r="G17" s="42"/>
      <c r="H17" s="42"/>
      <c r="I17" s="42"/>
      <c r="J17" s="41"/>
      <c r="K17" s="41"/>
      <c r="L17" s="41"/>
      <c r="M17" s="41"/>
    </row>
    <row r="18" spans="1:13" ht="12.75" customHeight="1" x14ac:dyDescent="0.2">
      <c r="A18" s="8" t="s">
        <v>35</v>
      </c>
      <c r="B18" s="23"/>
      <c r="C18" s="17">
        <v>307</v>
      </c>
      <c r="D18" s="17">
        <v>-101.709</v>
      </c>
      <c r="E18" s="17">
        <v>131.55599999999998</v>
      </c>
      <c r="F18" s="17">
        <v>233.03500000000008</v>
      </c>
      <c r="G18" s="17">
        <v>242.57000000000002</v>
      </c>
      <c r="H18" s="17">
        <v>231.33500000000004</v>
      </c>
      <c r="I18" s="17">
        <v>249.72</v>
      </c>
      <c r="K18" s="40"/>
      <c r="M18" s="40"/>
    </row>
    <row r="19" spans="1:13" ht="12.75" customHeight="1" x14ac:dyDescent="0.2">
      <c r="A19" s="41"/>
      <c r="B19" s="41"/>
      <c r="C19" s="42"/>
      <c r="D19" s="42"/>
      <c r="E19" s="42"/>
      <c r="F19" s="42"/>
      <c r="G19" s="42"/>
      <c r="H19" s="42"/>
      <c r="I19" s="42"/>
      <c r="J19" s="41"/>
      <c r="K19" s="41"/>
      <c r="L19" s="41"/>
      <c r="M19" s="41"/>
    </row>
    <row r="20" spans="1:13" ht="12.75" customHeight="1" x14ac:dyDescent="0.2">
      <c r="A20" s="8" t="s">
        <v>17</v>
      </c>
      <c r="B20" s="23"/>
      <c r="C20" s="17">
        <v>167.7</v>
      </c>
      <c r="D20" s="17">
        <v>81.400000000000006</v>
      </c>
      <c r="E20" s="17">
        <v>152.80000000000001</v>
      </c>
      <c r="F20" s="17">
        <v>115.7</v>
      </c>
      <c r="G20" s="17">
        <v>123.5</v>
      </c>
      <c r="H20" s="17">
        <v>143.6</v>
      </c>
      <c r="I20" s="17">
        <v>158.08000000000001</v>
      </c>
      <c r="K20" s="40"/>
      <c r="M20" s="40"/>
    </row>
    <row r="21" spans="1:13" s="19" customFormat="1" ht="12.75" customHeight="1" x14ac:dyDescent="0.2">
      <c r="A21" s="20" t="s">
        <v>18</v>
      </c>
      <c r="B21" s="24"/>
      <c r="C21" s="18">
        <f t="shared" ref="C21" si="7">IFERROR(C20/C7,"")</f>
        <v>6.3167577141096484E-2</v>
      </c>
      <c r="D21" s="18">
        <f t="shared" ref="D21:H21" si="8">IFERROR(D20/D7,"")</f>
        <v>4.481320216754963E-2</v>
      </c>
      <c r="E21" s="18">
        <f t="shared" si="8"/>
        <v>5.9574843040952646E-2</v>
      </c>
      <c r="F21" s="18">
        <f t="shared" si="8"/>
        <v>3.6190665060556022E-2</v>
      </c>
      <c r="G21" s="18">
        <f t="shared" si="8"/>
        <v>3.5927272727272724E-2</v>
      </c>
      <c r="H21" s="18">
        <f t="shared" si="8"/>
        <v>4.1653372008701957E-2</v>
      </c>
      <c r="I21" s="18">
        <f t="shared" ref="I21" si="9">IFERROR(I20/I7,"")</f>
        <v>4.5221013124620971E-2</v>
      </c>
      <c r="K21" s="3"/>
      <c r="M21" s="3"/>
    </row>
    <row r="22" spans="1:13" ht="12.75" customHeight="1" x14ac:dyDescent="0.2">
      <c r="A22" s="41"/>
      <c r="B22" s="41"/>
      <c r="C22" s="42"/>
      <c r="D22" s="42"/>
      <c r="E22" s="42"/>
      <c r="F22" s="42"/>
      <c r="G22" s="42"/>
      <c r="H22" s="42"/>
      <c r="I22" s="42"/>
      <c r="J22" s="41"/>
      <c r="K22" s="41"/>
      <c r="L22" s="41"/>
      <c r="M22" s="41"/>
    </row>
    <row r="23" spans="1:13" ht="12.75" customHeight="1" x14ac:dyDescent="0.2">
      <c r="A23" s="8" t="s">
        <v>33</v>
      </c>
      <c r="B23" s="23"/>
      <c r="C23" s="17">
        <v>4491.8</v>
      </c>
      <c r="D23" s="17">
        <v>4264.7999999999993</v>
      </c>
      <c r="E23" s="17">
        <v>3818.7000000000003</v>
      </c>
      <c r="F23" s="17">
        <v>3530.7000000000003</v>
      </c>
      <c r="G23" s="17">
        <v>3087.5</v>
      </c>
      <c r="H23" s="17">
        <v>2977.9999999999995</v>
      </c>
      <c r="I23" s="17">
        <v>2707.69</v>
      </c>
      <c r="K23" s="40"/>
      <c r="M23" s="40"/>
    </row>
    <row r="24" spans="1:13" s="19" customFormat="1" ht="12.75" customHeight="1" x14ac:dyDescent="0.2">
      <c r="A24" s="27" t="s">
        <v>37</v>
      </c>
      <c r="B24" s="25"/>
      <c r="C24" s="37" t="s">
        <v>55</v>
      </c>
      <c r="D24" s="37" t="s">
        <v>55</v>
      </c>
      <c r="E24" s="37" t="s">
        <v>55</v>
      </c>
      <c r="F24" s="37" t="s">
        <v>55</v>
      </c>
      <c r="G24" s="37" t="s">
        <v>55</v>
      </c>
      <c r="H24" s="37" t="s">
        <v>55</v>
      </c>
      <c r="I24" s="37" t="s">
        <v>55</v>
      </c>
      <c r="K24" s="3"/>
      <c r="M24" s="3"/>
    </row>
    <row r="25" spans="1:13" ht="12.75" customHeight="1" x14ac:dyDescent="0.2">
      <c r="A25" s="41"/>
      <c r="B25" s="41"/>
      <c r="C25" s="41"/>
      <c r="D25" s="41"/>
      <c r="E25" s="41"/>
      <c r="F25" s="41"/>
      <c r="G25" s="41"/>
      <c r="H25" s="41"/>
      <c r="I25" s="41"/>
      <c r="J25" s="41"/>
      <c r="K25" s="41"/>
      <c r="L25" s="41"/>
      <c r="M25" s="41"/>
    </row>
    <row r="26" spans="1:13" ht="12.75" customHeight="1" x14ac:dyDescent="0.2">
      <c r="A26" s="8" t="s">
        <v>39</v>
      </c>
      <c r="B26" s="23"/>
      <c r="C26" s="17">
        <v>-640.49999999999989</v>
      </c>
      <c r="D26" s="17">
        <v>-757.59999999999991</v>
      </c>
      <c r="E26" s="17">
        <v>-481</v>
      </c>
      <c r="F26" s="17">
        <v>-463.70000000000005</v>
      </c>
      <c r="G26" s="17">
        <v>-534.9</v>
      </c>
      <c r="H26" s="17">
        <v>-519.20000000000005</v>
      </c>
      <c r="I26" s="17">
        <v>-562.66999999999996</v>
      </c>
      <c r="K26" s="40"/>
      <c r="M26" s="40"/>
    </row>
    <row r="27" spans="1:13" s="15" customFormat="1" ht="12.75" customHeight="1" x14ac:dyDescent="0.2">
      <c r="A27" s="20" t="s">
        <v>18</v>
      </c>
      <c r="B27" s="24"/>
      <c r="C27" s="18" t="s">
        <v>55</v>
      </c>
      <c r="D27" s="18" t="s">
        <v>55</v>
      </c>
      <c r="E27" s="18" t="s">
        <v>55</v>
      </c>
      <c r="F27" s="18" t="s">
        <v>55</v>
      </c>
      <c r="G27" s="18" t="s">
        <v>55</v>
      </c>
      <c r="H27" s="18" t="s">
        <v>55</v>
      </c>
      <c r="I27" s="18" t="s">
        <v>55</v>
      </c>
      <c r="K27" s="3"/>
      <c r="M27" s="3"/>
    </row>
    <row r="28" spans="1:13" ht="12.75" customHeight="1" x14ac:dyDescent="0.2">
      <c r="A28" s="41"/>
      <c r="B28" s="41"/>
      <c r="C28" s="41"/>
      <c r="D28" s="41"/>
      <c r="E28" s="41"/>
      <c r="F28" s="41"/>
      <c r="G28" s="41"/>
      <c r="H28" s="41"/>
      <c r="I28" s="41"/>
      <c r="J28" s="41"/>
      <c r="K28" s="41"/>
      <c r="L28" s="41"/>
      <c r="M28" s="41"/>
    </row>
    <row r="29" spans="1:13" ht="12.75" customHeight="1" x14ac:dyDescent="0.2">
      <c r="A29" s="52" t="s">
        <v>24</v>
      </c>
      <c r="B29" s="52"/>
      <c r="C29" s="52"/>
      <c r="D29" s="52"/>
      <c r="E29" s="52"/>
      <c r="F29" s="52"/>
      <c r="G29" s="52"/>
      <c r="H29" s="52"/>
      <c r="I29" s="52"/>
    </row>
    <row r="30" spans="1:13" ht="12.75" customHeight="1" x14ac:dyDescent="0.2">
      <c r="A30" s="52" t="s">
        <v>25</v>
      </c>
      <c r="B30" s="52"/>
      <c r="C30" s="52"/>
      <c r="D30" s="52"/>
      <c r="E30" s="52"/>
      <c r="F30" s="52"/>
      <c r="G30" s="52"/>
      <c r="H30" s="52"/>
      <c r="I30" s="52"/>
    </row>
  </sheetData>
  <mergeCells count="2">
    <mergeCell ref="A29:I29"/>
    <mergeCell ref="A30:I30"/>
  </mergeCells>
  <pageMargins left="0" right="0" top="0" bottom="0"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2b8f3f70-3e4d-4335-82fb-00a785401c80" origin="userSelected">
  <element uid="1c89f765-7bc5-49ea-a1bc-4fa470ed5e85" value=""/>
</sisl>
</file>

<file path=customXml/itemProps1.xml><?xml version="1.0" encoding="utf-8"?>
<ds:datastoreItem xmlns:ds="http://schemas.openxmlformats.org/officeDocument/2006/customXml" ds:itemID="{D4D1830D-5358-400D-B952-047E533BC3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Recommendation Summary</vt:lpstr>
      <vt:lpstr>Analyst Recommendation</vt:lpstr>
      <vt:lpstr>Consensus Estimate (FY)</vt:lpstr>
      <vt:lpstr>Consensus Estimate (2Q)</vt:lpstr>
      <vt:lpstr>Consensus Estimate (1H)</vt:lpstr>
      <vt:lpstr>'Analyst Recommendation'!Print_Area</vt:lpstr>
      <vt:lpstr>'Consensus Estimate (1H)'!Print_Area</vt:lpstr>
      <vt:lpstr>'Consensus Estimate (2Q)'!Print_Area</vt:lpstr>
      <vt:lpstr>'Consensus Estimate (FY)'!Print_Area</vt:lpstr>
      <vt:lpstr>Cover!Print_Area</vt:lpstr>
      <vt:lpstr>'Recommendation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[Public]</cp:keywords>
  <cp:lastModifiedBy/>
  <dcterms:created xsi:type="dcterms:W3CDTF">2017-11-13T15:42:15Z</dcterms:created>
  <dcterms:modified xsi:type="dcterms:W3CDTF">2025-07-22T14:13:46Z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ken_Wrapper">
    <vt:lpwstr>6e2327d9-633b-4efe-afb9-66a096e9bf9a</vt:lpwstr>
  </property>
  <property fmtid="{D5CDD505-2E9C-101B-9397-08002B2CF9AE}" pid="3" name="Classification">
    <vt:lpwstr>Public - Pirelli Data Classification</vt:lpwstr>
  </property>
  <property fmtid="{D5CDD505-2E9C-101B-9397-08002B2CF9AE}" pid="4" name="docIndexRef">
    <vt:lpwstr>16458bce-f948-40f6-9fba-c5de44c8e076</vt:lpwstr>
  </property>
  <property fmtid="{D5CDD505-2E9C-101B-9397-08002B2CF9AE}" pid="5" name="bjDocumentLabelXML">
    <vt:lpwstr>&lt;?xml version="1.0" encoding="us-ascii"?&gt;&lt;sisl xmlns:xsi="http://www.w3.org/2001/XMLSchema-instance" xmlns:xsd="http://www.w3.org/2001/XMLSchema" sislVersion="0" policy="2b8f3f70-3e4d-4335-82fb-00a785401c80" origin="userSelected" xmlns="http://www.boldonj</vt:lpwstr>
  </property>
  <property fmtid="{D5CDD505-2E9C-101B-9397-08002B2CF9AE}" pid="6" name="bjDocumentLabelXML-0">
    <vt:lpwstr>ames.com/2008/01/sie/internal/label"&gt;&lt;element uid="1c89f765-7bc5-49ea-a1bc-4fa470ed5e85" value="" /&gt;&lt;/sisl&gt;</vt:lpwstr>
  </property>
  <property fmtid="{D5CDD505-2E9C-101B-9397-08002B2CF9AE}" pid="7" name="bjDocumentSecurityLabel">
    <vt:lpwstr>Public [No repercussions to the company from disclosure] _x000d_
 </vt:lpwstr>
  </property>
  <property fmtid="{D5CDD505-2E9C-101B-9397-08002B2CF9AE}" pid="8" name="bjSaver">
    <vt:lpwstr>UYuaR5pHhez8OPGYULnTGuunNpmzb8Rk</vt:lpwstr>
  </property>
  <property fmtid="{D5CDD505-2E9C-101B-9397-08002B2CF9AE}" pid="9" name="{A44787D4-0540-4523-9961-78E4036D8C6D}">
    <vt:lpwstr>{8947E65E-32B6-4B14-9260-3F3B1A3394D3}</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y fmtid="{D5CDD505-2E9C-101B-9397-08002B2CF9AE}" pid="12" name="_AdHocReviewCycleID">
    <vt:i4>1296644115</vt:i4>
  </property>
  <property fmtid="{D5CDD505-2E9C-101B-9397-08002B2CF9AE}" pid="13" name="_NewReviewCycle">
    <vt:lpwstr/>
  </property>
</Properties>
</file>